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การวัดและประเมินผล\เอกสารเกี่ยวกับการวัดผลของรร\ต้นฉบับ\"/>
    </mc:Choice>
  </mc:AlternateContent>
  <xr:revisionPtr revIDLastSave="0" documentId="13_ncr:1_{7C7DC801-9CBE-4411-BC58-C31863B9E40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General information" sheetId="1" r:id="rId1"/>
    <sheet name="cover" sheetId="2" r:id="rId2"/>
    <sheet name="PP.5" sheetId="3" r:id="rId3"/>
    <sheet name="Total Score" sheetId="4" r:id="rId4"/>
    <sheet name="Course Result" sheetId="5" r:id="rId5"/>
    <sheet name="May" sheetId="9" r:id="rId6"/>
    <sheet name="Jun" sheetId="20" r:id="rId7"/>
    <sheet name="Jul" sheetId="22" r:id="rId8"/>
    <sheet name="Aug" sheetId="23" r:id="rId9"/>
    <sheet name="Sep" sheetId="24" r:id="rId10"/>
    <sheet name="Oct" sheetId="25" r:id="rId11"/>
    <sheet name="Nov" sheetId="26" r:id="rId12"/>
    <sheet name="Dec" sheetId="27" r:id="rId13"/>
    <sheet name="Jan" sheetId="28" r:id="rId14"/>
    <sheet name="Feb" sheetId="29" r:id="rId15"/>
    <sheet name="Mar" sheetId="30" r:id="rId16"/>
    <sheet name="April" sheetId="31" r:id="rId17"/>
    <sheet name="Sum of Attendance" sheetId="19" r:id="rId18"/>
  </sheets>
  <definedNames>
    <definedName name="_xlnm.Print_Area" localSheetId="8">Aug!$A$1:$AK$62</definedName>
    <definedName name="_xlnm.Print_Area" localSheetId="4">'Course Result'!$A$1:$I$47</definedName>
    <definedName name="_xlnm.Print_Area" localSheetId="1">cover!$A$1:$P$48</definedName>
    <definedName name="_xlnm.Print_Area" localSheetId="12">Dec!$A$1:$AK$62</definedName>
    <definedName name="_xlnm.Print_Area" localSheetId="14">Feb!$A$1:$AI$62</definedName>
    <definedName name="_xlnm.Print_Area" localSheetId="0">'General information'!$A$1:$B$17</definedName>
    <definedName name="_xlnm.Print_Area" localSheetId="13">Jan!$A$1:$AK$62</definedName>
    <definedName name="_xlnm.Print_Area" localSheetId="7">Jul!$A$1:$AK$62</definedName>
    <definedName name="_xlnm.Print_Area" localSheetId="6">Jun!$A$1:$AJ$62</definedName>
    <definedName name="_xlnm.Print_Area" localSheetId="15">Mar!$A$1:$AK$62</definedName>
    <definedName name="_xlnm.Print_Area" localSheetId="5">May!$A$1:$AK$62</definedName>
    <definedName name="_xlnm.Print_Area" localSheetId="11">Nov!$A$1:$AJ$62</definedName>
    <definedName name="_xlnm.Print_Area" localSheetId="10">Oct!$A$1:$AK$62</definedName>
    <definedName name="_xlnm.Print_Area" localSheetId="2">PP.5!$A$1:$DM$55</definedName>
    <definedName name="_xlnm.Print_Area" localSheetId="9">Sep!$A$1:$AJ$62</definedName>
    <definedName name="_xlnm.Print_Area" localSheetId="17">'Sum of Attendance'!$A$1:$P$57</definedName>
  </definedNames>
  <calcPr calcId="191029"/>
</workbook>
</file>

<file path=xl/calcChain.xml><?xml version="1.0" encoding="utf-8"?>
<calcChain xmlns="http://schemas.openxmlformats.org/spreadsheetml/2006/main">
  <c r="A4" i="31" l="1"/>
  <c r="A4" i="30"/>
  <c r="A4" i="29"/>
  <c r="A4" i="28"/>
  <c r="A4" i="27"/>
  <c r="A4" i="26"/>
  <c r="A4" i="25"/>
  <c r="A4" i="24"/>
  <c r="A4" i="23"/>
  <c r="A4" i="22"/>
  <c r="A4" i="20"/>
  <c r="A4" i="9"/>
  <c r="A2" i="5"/>
  <c r="A4" i="4"/>
  <c r="A15" i="2"/>
  <c r="G14" i="19" l="1"/>
  <c r="CB55" i="3"/>
  <c r="CB54" i="3"/>
  <c r="CB53" i="3"/>
  <c r="CB52" i="3"/>
  <c r="CB51" i="3"/>
  <c r="CB50" i="3"/>
  <c r="CB49" i="3"/>
  <c r="CB48" i="3"/>
  <c r="CB47" i="3"/>
  <c r="CB46" i="3"/>
  <c r="CB45" i="3"/>
  <c r="CB44" i="3"/>
  <c r="CB43" i="3"/>
  <c r="CB42" i="3"/>
  <c r="CB41" i="3"/>
  <c r="CB40" i="3"/>
  <c r="CB39" i="3"/>
  <c r="CB38" i="3"/>
  <c r="CB37" i="3"/>
  <c r="CB36" i="3"/>
  <c r="CB35" i="3"/>
  <c r="CB34" i="3"/>
  <c r="CB33" i="3"/>
  <c r="CB32" i="3"/>
  <c r="CB31" i="3"/>
  <c r="CB30" i="3"/>
  <c r="CB29" i="3"/>
  <c r="CB28" i="3"/>
  <c r="CB27" i="3"/>
  <c r="CB26" i="3"/>
  <c r="CB25" i="3"/>
  <c r="CB24" i="3"/>
  <c r="CB23" i="3"/>
  <c r="CB22" i="3"/>
  <c r="CB21" i="3"/>
  <c r="CB20" i="3"/>
  <c r="CB19" i="3"/>
  <c r="CB18" i="3"/>
  <c r="CB17" i="3"/>
  <c r="CB16" i="3"/>
  <c r="CB15" i="3"/>
  <c r="CB14" i="3"/>
  <c r="CB13" i="3"/>
  <c r="CB12" i="3"/>
  <c r="CB11" i="3"/>
  <c r="CB10" i="3"/>
  <c r="CB9" i="3"/>
  <c r="CB8" i="3"/>
  <c r="CA55" i="3"/>
  <c r="CA54" i="3"/>
  <c r="CA53" i="3"/>
  <c r="CA52" i="3"/>
  <c r="CA51" i="3"/>
  <c r="CA50" i="3"/>
  <c r="CA49" i="3"/>
  <c r="CA48" i="3"/>
  <c r="CA47" i="3"/>
  <c r="CA46" i="3"/>
  <c r="CA45" i="3"/>
  <c r="CA44" i="3"/>
  <c r="CA43" i="3"/>
  <c r="CA42" i="3"/>
  <c r="CA41" i="3"/>
  <c r="CA40" i="3"/>
  <c r="CA39" i="3"/>
  <c r="CA38" i="3"/>
  <c r="CA37" i="3"/>
  <c r="CA36" i="3"/>
  <c r="CA35" i="3"/>
  <c r="CA34" i="3"/>
  <c r="CA33" i="3"/>
  <c r="CA32" i="3"/>
  <c r="CA31" i="3"/>
  <c r="CA30" i="3"/>
  <c r="CA29" i="3"/>
  <c r="CA28" i="3"/>
  <c r="CA27" i="3"/>
  <c r="CA26" i="3"/>
  <c r="CA25" i="3"/>
  <c r="CA24" i="3"/>
  <c r="CA23" i="3"/>
  <c r="CA22" i="3"/>
  <c r="CA21" i="3"/>
  <c r="CA20" i="3"/>
  <c r="CA19" i="3"/>
  <c r="CA18" i="3"/>
  <c r="CA17" i="3"/>
  <c r="CA16" i="3"/>
  <c r="CA15" i="3"/>
  <c r="CA14" i="3"/>
  <c r="CA13" i="3"/>
  <c r="CA12" i="3"/>
  <c r="CA11" i="3"/>
  <c r="CA10" i="3"/>
  <c r="CA9" i="3"/>
  <c r="CA8" i="3"/>
  <c r="BZ55" i="3"/>
  <c r="BZ54" i="3"/>
  <c r="BZ53" i="3"/>
  <c r="BZ52" i="3"/>
  <c r="BZ51" i="3"/>
  <c r="BZ50" i="3"/>
  <c r="BZ49" i="3"/>
  <c r="BZ48" i="3"/>
  <c r="BZ47" i="3"/>
  <c r="BZ46" i="3"/>
  <c r="BZ45" i="3"/>
  <c r="BZ44" i="3"/>
  <c r="BZ43" i="3"/>
  <c r="BZ42" i="3"/>
  <c r="BZ41" i="3"/>
  <c r="BZ40" i="3"/>
  <c r="BZ39" i="3"/>
  <c r="BZ38" i="3"/>
  <c r="BZ37" i="3"/>
  <c r="BZ36" i="3"/>
  <c r="BZ35" i="3"/>
  <c r="BZ34" i="3"/>
  <c r="BZ33" i="3"/>
  <c r="BZ32" i="3"/>
  <c r="BZ31" i="3"/>
  <c r="BZ30" i="3"/>
  <c r="BZ29" i="3"/>
  <c r="BZ28" i="3"/>
  <c r="H30" i="4" s="1"/>
  <c r="BZ27" i="3"/>
  <c r="BZ26" i="3"/>
  <c r="BZ25" i="3"/>
  <c r="BZ24" i="3"/>
  <c r="H26" i="4" s="1"/>
  <c r="BZ23" i="3"/>
  <c r="BZ22" i="3"/>
  <c r="BZ21" i="3"/>
  <c r="BZ20" i="3"/>
  <c r="H22" i="4" s="1"/>
  <c r="BZ19" i="3"/>
  <c r="BZ18" i="3"/>
  <c r="BZ17" i="3"/>
  <c r="BZ16" i="3"/>
  <c r="H18" i="4" s="1"/>
  <c r="BZ15" i="3"/>
  <c r="BZ14" i="3"/>
  <c r="BZ13" i="3"/>
  <c r="BZ12" i="3"/>
  <c r="H14" i="4" s="1"/>
  <c r="BZ11" i="3"/>
  <c r="BZ10" i="3"/>
  <c r="BZ9" i="3"/>
  <c r="BZ8" i="3"/>
  <c r="H10" i="4" s="1"/>
  <c r="BY55" i="3"/>
  <c r="BY54" i="3"/>
  <c r="BY53" i="3"/>
  <c r="BY52" i="3"/>
  <c r="BY51" i="3"/>
  <c r="BY50" i="3"/>
  <c r="BY49" i="3"/>
  <c r="BY48" i="3"/>
  <c r="BY47" i="3"/>
  <c r="BY46" i="3"/>
  <c r="BY45" i="3"/>
  <c r="BY44" i="3"/>
  <c r="BY43" i="3"/>
  <c r="BY42" i="3"/>
  <c r="BY41" i="3"/>
  <c r="BY40" i="3"/>
  <c r="BY39" i="3"/>
  <c r="BY38" i="3"/>
  <c r="BY37" i="3"/>
  <c r="BY36" i="3"/>
  <c r="BY35" i="3"/>
  <c r="BY34" i="3"/>
  <c r="BY33" i="3"/>
  <c r="BY32" i="3"/>
  <c r="BY31" i="3"/>
  <c r="BY30" i="3"/>
  <c r="BY29" i="3"/>
  <c r="BY28" i="3"/>
  <c r="G30" i="4" s="1"/>
  <c r="BY27" i="3"/>
  <c r="BY26" i="3"/>
  <c r="BY25" i="3"/>
  <c r="G27" i="4" s="1"/>
  <c r="BY24" i="3"/>
  <c r="G26" i="4" s="1"/>
  <c r="BY23" i="3"/>
  <c r="BY22" i="3"/>
  <c r="BY21" i="3"/>
  <c r="BY20" i="3"/>
  <c r="G22" i="4" s="1"/>
  <c r="BY19" i="3"/>
  <c r="BY18" i="3"/>
  <c r="BY17" i="3"/>
  <c r="BY16" i="3"/>
  <c r="G18" i="4" s="1"/>
  <c r="BY15" i="3"/>
  <c r="BY14" i="3"/>
  <c r="BY13" i="3"/>
  <c r="BY12" i="3"/>
  <c r="G14" i="4" s="1"/>
  <c r="BY11" i="3"/>
  <c r="BY10" i="3"/>
  <c r="BY9" i="3"/>
  <c r="BY8" i="3"/>
  <c r="G10" i="4" s="1"/>
  <c r="G56" i="4"/>
  <c r="F56" i="4"/>
  <c r="E56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9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29" i="4"/>
  <c r="H28" i="4"/>
  <c r="H27" i="4"/>
  <c r="H25" i="4"/>
  <c r="H24" i="4"/>
  <c r="H23" i="4"/>
  <c r="H21" i="4"/>
  <c r="H20" i="4"/>
  <c r="H19" i="4"/>
  <c r="H17" i="4"/>
  <c r="H16" i="4"/>
  <c r="H15" i="4"/>
  <c r="H13" i="4"/>
  <c r="H12" i="4"/>
  <c r="H11" i="4"/>
  <c r="H9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29" i="4"/>
  <c r="G28" i="4"/>
  <c r="G25" i="4"/>
  <c r="G24" i="4"/>
  <c r="G23" i="4"/>
  <c r="G21" i="4"/>
  <c r="G20" i="4"/>
  <c r="G19" i="4"/>
  <c r="G17" i="4"/>
  <c r="G16" i="4"/>
  <c r="G15" i="4"/>
  <c r="G13" i="4"/>
  <c r="G12" i="4"/>
  <c r="G11" i="4"/>
  <c r="G9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BD7" i="3"/>
  <c r="BD8" i="3"/>
  <c r="E9" i="4" l="1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I24" i="4"/>
  <c r="I14" i="4" l="1"/>
  <c r="I12" i="4"/>
  <c r="I29" i="4"/>
  <c r="I17" i="4"/>
  <c r="I21" i="4"/>
  <c r="I16" i="4"/>
  <c r="I32" i="4"/>
  <c r="I11" i="4"/>
  <c r="I25" i="4"/>
  <c r="I13" i="4"/>
  <c r="I20" i="4"/>
  <c r="I28" i="4"/>
  <c r="I15" i="4"/>
  <c r="I19" i="4"/>
  <c r="I23" i="4"/>
  <c r="I27" i="4"/>
  <c r="I26" i="4" l="1"/>
  <c r="I22" i="4"/>
  <c r="I18" i="4"/>
  <c r="BD55" i="3"/>
  <c r="BD54" i="3"/>
  <c r="BD53" i="3"/>
  <c r="BD52" i="3"/>
  <c r="BD51" i="3"/>
  <c r="BD50" i="3"/>
  <c r="BD49" i="3"/>
  <c r="BD48" i="3"/>
  <c r="BD47" i="3"/>
  <c r="BD46" i="3"/>
  <c r="BD45" i="3"/>
  <c r="BD44" i="3"/>
  <c r="BD43" i="3"/>
  <c r="BD42" i="3"/>
  <c r="BD41" i="3"/>
  <c r="BD40" i="3"/>
  <c r="BD39" i="3"/>
  <c r="BD38" i="3"/>
  <c r="BD37" i="3"/>
  <c r="BD36" i="3"/>
  <c r="BD35" i="3"/>
  <c r="BD34" i="3"/>
  <c r="BD33" i="3"/>
  <c r="BD32" i="3"/>
  <c r="BD31" i="3"/>
  <c r="BD30" i="3"/>
  <c r="BD29" i="3"/>
  <c r="BD28" i="3"/>
  <c r="BD27" i="3"/>
  <c r="BD26" i="3"/>
  <c r="BD25" i="3"/>
  <c r="BD24" i="3"/>
  <c r="BD23" i="3"/>
  <c r="BD22" i="3"/>
  <c r="BD21" i="3"/>
  <c r="BD20" i="3"/>
  <c r="BD19" i="3"/>
  <c r="BD18" i="3"/>
  <c r="BD17" i="3"/>
  <c r="BD16" i="3"/>
  <c r="BD15" i="3"/>
  <c r="BD14" i="3"/>
  <c r="BD13" i="3"/>
  <c r="BD12" i="3"/>
  <c r="BD11" i="3"/>
  <c r="BD10" i="3"/>
  <c r="BD9" i="3"/>
  <c r="BY7" i="3"/>
  <c r="BD6" i="3"/>
  <c r="AM55" i="3" l="1"/>
  <c r="AM54" i="3"/>
  <c r="AM53" i="3"/>
  <c r="AM52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9" i="4"/>
  <c r="AE57" i="27"/>
  <c r="U56" i="23"/>
  <c r="Y56" i="22"/>
  <c r="S56" i="20"/>
  <c r="AI55" i="30"/>
  <c r="A4" i="19"/>
  <c r="G4" i="31"/>
  <c r="G4" i="30"/>
  <c r="G4" i="29"/>
  <c r="G4" i="28"/>
  <c r="G4" i="27"/>
  <c r="G4" i="26"/>
  <c r="G4" i="25"/>
  <c r="G4" i="24"/>
  <c r="G4" i="23"/>
  <c r="G4" i="22"/>
  <c r="G4" i="20"/>
  <c r="G4" i="9"/>
  <c r="A3" i="5"/>
  <c r="E4" i="4"/>
  <c r="AN2" i="3"/>
  <c r="AN1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CZ55" i="3"/>
  <c r="CZ54" i="3"/>
  <c r="CZ53" i="3"/>
  <c r="CZ52" i="3"/>
  <c r="CZ51" i="3"/>
  <c r="CZ50" i="3"/>
  <c r="CZ49" i="3"/>
  <c r="CZ48" i="3"/>
  <c r="CZ47" i="3"/>
  <c r="CZ46" i="3"/>
  <c r="CZ45" i="3"/>
  <c r="CZ44" i="3"/>
  <c r="CZ43" i="3"/>
  <c r="CZ42" i="3"/>
  <c r="CZ41" i="3"/>
  <c r="CZ40" i="3"/>
  <c r="CZ39" i="3"/>
  <c r="CZ38" i="3"/>
  <c r="CZ37" i="3"/>
  <c r="CZ36" i="3"/>
  <c r="CZ35" i="3"/>
  <c r="CZ34" i="3"/>
  <c r="CZ33" i="3"/>
  <c r="CZ32" i="3"/>
  <c r="CZ31" i="3"/>
  <c r="CZ30" i="3"/>
  <c r="CZ29" i="3"/>
  <c r="CZ28" i="3"/>
  <c r="CZ27" i="3"/>
  <c r="CZ26" i="3"/>
  <c r="CZ25" i="3"/>
  <c r="CZ24" i="3"/>
  <c r="CZ23" i="3"/>
  <c r="CZ22" i="3"/>
  <c r="CZ21" i="3"/>
  <c r="CZ20" i="3"/>
  <c r="CZ19" i="3"/>
  <c r="CZ18" i="3"/>
  <c r="CZ17" i="3"/>
  <c r="CZ16" i="3"/>
  <c r="CZ15" i="3"/>
  <c r="CZ14" i="3"/>
  <c r="CZ13" i="3"/>
  <c r="CZ12" i="3"/>
  <c r="CZ11" i="3"/>
  <c r="CZ10" i="3"/>
  <c r="CZ9" i="3"/>
  <c r="CZ8" i="3"/>
  <c r="CZ7" i="3"/>
  <c r="CS55" i="3"/>
  <c r="CS54" i="3"/>
  <c r="CS53" i="3"/>
  <c r="CS52" i="3"/>
  <c r="CS51" i="3"/>
  <c r="CS50" i="3"/>
  <c r="CS49" i="3"/>
  <c r="CS48" i="3"/>
  <c r="CS47" i="3"/>
  <c r="CS46" i="3"/>
  <c r="CS45" i="3"/>
  <c r="CS44" i="3"/>
  <c r="CS43" i="3"/>
  <c r="CS42" i="3"/>
  <c r="CS41" i="3"/>
  <c r="CS40" i="3"/>
  <c r="CS39" i="3"/>
  <c r="CS38" i="3"/>
  <c r="CS37" i="3"/>
  <c r="CS36" i="3"/>
  <c r="CS35" i="3"/>
  <c r="CS34" i="3"/>
  <c r="CS33" i="3"/>
  <c r="CS32" i="3"/>
  <c r="CS31" i="3"/>
  <c r="CS30" i="3"/>
  <c r="CS29" i="3"/>
  <c r="CS28" i="3"/>
  <c r="CS27" i="3"/>
  <c r="CS26" i="3"/>
  <c r="CS25" i="3"/>
  <c r="CS24" i="3"/>
  <c r="CS23" i="3"/>
  <c r="CS22" i="3"/>
  <c r="CS21" i="3"/>
  <c r="CS20" i="3"/>
  <c r="CS19" i="3"/>
  <c r="CS18" i="3"/>
  <c r="CS17" i="3"/>
  <c r="CS16" i="3"/>
  <c r="CS15" i="3"/>
  <c r="CS14" i="3"/>
  <c r="CS13" i="3"/>
  <c r="CS12" i="3"/>
  <c r="CS11" i="3"/>
  <c r="CS10" i="3"/>
  <c r="CS9" i="3"/>
  <c r="CS8" i="3"/>
  <c r="CS7" i="3"/>
  <c r="CL55" i="3"/>
  <c r="CL54" i="3"/>
  <c r="CL53" i="3"/>
  <c r="CL52" i="3"/>
  <c r="CL51" i="3"/>
  <c r="CL50" i="3"/>
  <c r="CL49" i="3"/>
  <c r="CL48" i="3"/>
  <c r="CL47" i="3"/>
  <c r="CL46" i="3"/>
  <c r="CL45" i="3"/>
  <c r="CL44" i="3"/>
  <c r="CL43" i="3"/>
  <c r="CL42" i="3"/>
  <c r="CL41" i="3"/>
  <c r="CL40" i="3"/>
  <c r="CL39" i="3"/>
  <c r="CL38" i="3"/>
  <c r="CL37" i="3"/>
  <c r="CL36" i="3"/>
  <c r="CL35" i="3"/>
  <c r="CL34" i="3"/>
  <c r="CL33" i="3"/>
  <c r="CL32" i="3"/>
  <c r="CL31" i="3"/>
  <c r="CL30" i="3"/>
  <c r="CL29" i="3"/>
  <c r="CL28" i="3"/>
  <c r="CL27" i="3"/>
  <c r="CL26" i="3"/>
  <c r="CL25" i="3"/>
  <c r="CL24" i="3"/>
  <c r="CL23" i="3"/>
  <c r="CL22" i="3"/>
  <c r="CL21" i="3"/>
  <c r="CL20" i="3"/>
  <c r="CL19" i="3"/>
  <c r="CL18" i="3"/>
  <c r="CL17" i="3"/>
  <c r="CL16" i="3"/>
  <c r="CL15" i="3"/>
  <c r="CL14" i="3"/>
  <c r="CL13" i="3"/>
  <c r="CL12" i="3"/>
  <c r="CL11" i="3"/>
  <c r="CL10" i="3"/>
  <c r="CL9" i="3"/>
  <c r="CL8" i="3"/>
  <c r="CL7" i="3"/>
  <c r="BW15" i="3"/>
  <c r="BW55" i="3"/>
  <c r="BW54" i="3"/>
  <c r="BW53" i="3"/>
  <c r="BW52" i="3"/>
  <c r="BW51" i="3"/>
  <c r="BW50" i="3"/>
  <c r="BW49" i="3"/>
  <c r="BW48" i="3"/>
  <c r="BW47" i="3"/>
  <c r="BW46" i="3"/>
  <c r="BW45" i="3"/>
  <c r="BW44" i="3"/>
  <c r="BW43" i="3"/>
  <c r="BW42" i="3"/>
  <c r="BW41" i="3"/>
  <c r="BW40" i="3"/>
  <c r="BW39" i="3"/>
  <c r="BW38" i="3"/>
  <c r="BW37" i="3"/>
  <c r="BW36" i="3"/>
  <c r="BW35" i="3"/>
  <c r="BW34" i="3"/>
  <c r="BW33" i="3"/>
  <c r="BW32" i="3"/>
  <c r="BW31" i="3"/>
  <c r="BW30" i="3"/>
  <c r="BW29" i="3"/>
  <c r="BW28" i="3"/>
  <c r="BW27" i="3"/>
  <c r="BW26" i="3"/>
  <c r="BW25" i="3"/>
  <c r="BW24" i="3"/>
  <c r="BW23" i="3"/>
  <c r="BW22" i="3"/>
  <c r="BW21" i="3"/>
  <c r="BW20" i="3"/>
  <c r="BW19" i="3"/>
  <c r="BW18" i="3"/>
  <c r="BW17" i="3"/>
  <c r="BW16" i="3"/>
  <c r="BW14" i="3"/>
  <c r="BW13" i="3"/>
  <c r="BW12" i="3"/>
  <c r="BW11" i="3"/>
  <c r="BW10" i="3"/>
  <c r="BW9" i="3"/>
  <c r="BW8" i="3"/>
  <c r="BW7" i="3"/>
  <c r="BW6" i="3"/>
  <c r="CA7" i="3" l="1"/>
  <c r="CB7" i="3" s="1"/>
  <c r="J9" i="4" s="1"/>
  <c r="BZ7" i="3"/>
  <c r="DA27" i="3"/>
  <c r="DA28" i="3"/>
  <c r="DA29" i="3"/>
  <c r="DA30" i="3"/>
  <c r="DA31" i="3"/>
  <c r="DA32" i="3"/>
  <c r="DA33" i="3"/>
  <c r="DA34" i="3"/>
  <c r="DA35" i="3"/>
  <c r="DA36" i="3"/>
  <c r="DA37" i="3"/>
  <c r="DA38" i="3"/>
  <c r="DA39" i="3"/>
  <c r="DA40" i="3"/>
  <c r="DA41" i="3"/>
  <c r="DA42" i="3"/>
  <c r="DA43" i="3"/>
  <c r="DA44" i="3"/>
  <c r="DA45" i="3"/>
  <c r="DA46" i="3"/>
  <c r="DA47" i="3"/>
  <c r="DA48" i="3"/>
  <c r="DA49" i="3"/>
  <c r="DA50" i="3"/>
  <c r="DA51" i="3"/>
  <c r="DA52" i="3"/>
  <c r="DA53" i="3"/>
  <c r="DA54" i="3"/>
  <c r="DA55" i="3"/>
  <c r="CT27" i="3"/>
  <c r="CT28" i="3"/>
  <c r="CT29" i="3"/>
  <c r="CT30" i="3"/>
  <c r="CT31" i="3"/>
  <c r="CT32" i="3"/>
  <c r="CT33" i="3"/>
  <c r="CT34" i="3"/>
  <c r="CT35" i="3"/>
  <c r="CT36" i="3"/>
  <c r="CT37" i="3"/>
  <c r="CT38" i="3"/>
  <c r="CT39" i="3"/>
  <c r="CT40" i="3"/>
  <c r="CT41" i="3"/>
  <c r="CT42" i="3"/>
  <c r="CT43" i="3"/>
  <c r="CT44" i="3"/>
  <c r="CT45" i="3"/>
  <c r="CT46" i="3"/>
  <c r="CT47" i="3"/>
  <c r="CT48" i="3"/>
  <c r="CT49" i="3"/>
  <c r="CT50" i="3"/>
  <c r="CT51" i="3"/>
  <c r="CT52" i="3"/>
  <c r="CT53" i="3"/>
  <c r="CT54" i="3"/>
  <c r="CT55" i="3"/>
  <c r="I10" i="4" l="1"/>
  <c r="I31" i="4"/>
  <c r="I30" i="4"/>
  <c r="DA9" i="3"/>
  <c r="DA10" i="3"/>
  <c r="DA11" i="3"/>
  <c r="DA12" i="3"/>
  <c r="DA13" i="3"/>
  <c r="DA14" i="3"/>
  <c r="DA15" i="3"/>
  <c r="DA16" i="3"/>
  <c r="DA17" i="3"/>
  <c r="DA18" i="3"/>
  <c r="DA19" i="3"/>
  <c r="DA20" i="3"/>
  <c r="DA21" i="3"/>
  <c r="DA22" i="3"/>
  <c r="DA23" i="3"/>
  <c r="DA24" i="3"/>
  <c r="DA25" i="3"/>
  <c r="DA26" i="3"/>
  <c r="DA8" i="3"/>
  <c r="DA7" i="3"/>
  <c r="CM43" i="3"/>
  <c r="CM44" i="3"/>
  <c r="CM45" i="3"/>
  <c r="CM46" i="3"/>
  <c r="CM47" i="3"/>
  <c r="CM48" i="3"/>
  <c r="CM49" i="3"/>
  <c r="CM50" i="3"/>
  <c r="CM51" i="3"/>
  <c r="CM52" i="3"/>
  <c r="CM53" i="3"/>
  <c r="CM54" i="3"/>
  <c r="CM55" i="3"/>
  <c r="G22" i="5" l="1"/>
  <c r="G21" i="5"/>
  <c r="G23" i="5"/>
  <c r="CT9" i="3" l="1"/>
  <c r="CT10" i="3"/>
  <c r="CT11" i="3"/>
  <c r="CT12" i="3"/>
  <c r="CT13" i="3"/>
  <c r="CT14" i="3"/>
  <c r="CT15" i="3"/>
  <c r="CT16" i="3"/>
  <c r="CT17" i="3"/>
  <c r="CT18" i="3"/>
  <c r="CT19" i="3"/>
  <c r="CT20" i="3"/>
  <c r="CT21" i="3"/>
  <c r="CT22" i="3"/>
  <c r="CT23" i="3"/>
  <c r="CT24" i="3"/>
  <c r="CT25" i="3"/>
  <c r="CT26" i="3"/>
  <c r="CT8" i="3"/>
  <c r="CT7" i="3"/>
  <c r="CM9" i="3"/>
  <c r="CM10" i="3"/>
  <c r="CM11" i="3"/>
  <c r="CM12" i="3"/>
  <c r="CM13" i="3"/>
  <c r="CM14" i="3"/>
  <c r="CM15" i="3"/>
  <c r="CM16" i="3"/>
  <c r="CM17" i="3"/>
  <c r="CM18" i="3"/>
  <c r="CM19" i="3"/>
  <c r="CM20" i="3"/>
  <c r="CM21" i="3"/>
  <c r="CM22" i="3"/>
  <c r="CM23" i="3"/>
  <c r="CM24" i="3"/>
  <c r="CM25" i="3"/>
  <c r="CM26" i="3"/>
  <c r="CM27" i="3"/>
  <c r="CM28" i="3"/>
  <c r="CM29" i="3"/>
  <c r="CM30" i="3"/>
  <c r="CM31" i="3"/>
  <c r="CM32" i="3"/>
  <c r="CM33" i="3"/>
  <c r="CM34" i="3"/>
  <c r="CM35" i="3"/>
  <c r="CM36" i="3"/>
  <c r="CM37" i="3"/>
  <c r="CM38" i="3"/>
  <c r="CM39" i="3"/>
  <c r="CM40" i="3"/>
  <c r="CM41" i="3"/>
  <c r="CM42" i="3"/>
  <c r="CM8" i="3"/>
  <c r="CM7" i="3"/>
  <c r="BX9" i="3"/>
  <c r="BX10" i="3"/>
  <c r="BX11" i="3"/>
  <c r="BX12" i="3"/>
  <c r="BX13" i="3"/>
  <c r="BX14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X32" i="3"/>
  <c r="BX33" i="3"/>
  <c r="BX34" i="3"/>
  <c r="BX35" i="3"/>
  <c r="BX36" i="3"/>
  <c r="BX37" i="3"/>
  <c r="BX38" i="3"/>
  <c r="BX39" i="3"/>
  <c r="BX40" i="3"/>
  <c r="BX41" i="3"/>
  <c r="BX42" i="3"/>
  <c r="BX43" i="3"/>
  <c r="BX44" i="3"/>
  <c r="BX45" i="3"/>
  <c r="BX46" i="3"/>
  <c r="BX47" i="3"/>
  <c r="BX48" i="3"/>
  <c r="BX49" i="3"/>
  <c r="BX50" i="3"/>
  <c r="BX51" i="3"/>
  <c r="BX52" i="3"/>
  <c r="BX53" i="3"/>
  <c r="BX54" i="3"/>
  <c r="BX55" i="3"/>
  <c r="BX8" i="3"/>
  <c r="BX7" i="3"/>
  <c r="DM53" i="3"/>
  <c r="DM26" i="3"/>
  <c r="G15" i="5" l="1"/>
  <c r="G14" i="5"/>
  <c r="G16" i="5"/>
  <c r="F8" i="4"/>
  <c r="DM50" i="3"/>
  <c r="E8" i="4"/>
  <c r="DM27" i="3"/>
  <c r="G7" i="5"/>
  <c r="G9" i="5"/>
  <c r="G8" i="5"/>
  <c r="BZ6" i="3"/>
  <c r="H8" i="4"/>
  <c r="G8" i="4" l="1"/>
  <c r="E42" i="3" l="1"/>
  <c r="E43" i="3"/>
  <c r="A11" i="19"/>
  <c r="B11" i="19"/>
  <c r="A12" i="19"/>
  <c r="B12" i="19"/>
  <c r="A13" i="19"/>
  <c r="B13" i="19"/>
  <c r="A14" i="19"/>
  <c r="B14" i="19"/>
  <c r="A15" i="19"/>
  <c r="B15" i="19"/>
  <c r="A16" i="19"/>
  <c r="B16" i="19"/>
  <c r="A17" i="19"/>
  <c r="B17" i="19"/>
  <c r="A18" i="19"/>
  <c r="B18" i="19"/>
  <c r="A19" i="19"/>
  <c r="B19" i="19"/>
  <c r="A20" i="19"/>
  <c r="B20" i="19"/>
  <c r="A21" i="19"/>
  <c r="B21" i="19"/>
  <c r="A22" i="19"/>
  <c r="B22" i="19"/>
  <c r="A23" i="19"/>
  <c r="B23" i="19"/>
  <c r="A24" i="19"/>
  <c r="B24" i="19"/>
  <c r="A25" i="19"/>
  <c r="B25" i="19"/>
  <c r="A26" i="19"/>
  <c r="B26" i="19"/>
  <c r="A27" i="19"/>
  <c r="B27" i="19"/>
  <c r="A28" i="19"/>
  <c r="B28" i="19"/>
  <c r="A29" i="19"/>
  <c r="B29" i="19"/>
  <c r="A30" i="19"/>
  <c r="B30" i="19"/>
  <c r="A31" i="19"/>
  <c r="B31" i="19"/>
  <c r="A32" i="19"/>
  <c r="B32" i="19"/>
  <c r="A33" i="19"/>
  <c r="B33" i="19"/>
  <c r="A34" i="19"/>
  <c r="B34" i="19"/>
  <c r="A35" i="19"/>
  <c r="B35" i="19"/>
  <c r="A36" i="19"/>
  <c r="B36" i="19"/>
  <c r="A37" i="19"/>
  <c r="B37" i="19"/>
  <c r="A38" i="19"/>
  <c r="B38" i="19"/>
  <c r="A39" i="19"/>
  <c r="B39" i="19"/>
  <c r="A40" i="19"/>
  <c r="B40" i="19"/>
  <c r="A41" i="19"/>
  <c r="B41" i="19"/>
  <c r="A42" i="19"/>
  <c r="B42" i="19"/>
  <c r="A43" i="19"/>
  <c r="B43" i="19"/>
  <c r="A44" i="19"/>
  <c r="B44" i="19"/>
  <c r="A45" i="19"/>
  <c r="B45" i="19"/>
  <c r="A11" i="31"/>
  <c r="B11" i="31"/>
  <c r="C11" i="31"/>
  <c r="A12" i="31"/>
  <c r="B12" i="31"/>
  <c r="C12" i="31"/>
  <c r="A13" i="31"/>
  <c r="B13" i="31"/>
  <c r="C13" i="31"/>
  <c r="A14" i="31"/>
  <c r="B14" i="31"/>
  <c r="C14" i="31"/>
  <c r="A15" i="31"/>
  <c r="B15" i="31"/>
  <c r="C15" i="31"/>
  <c r="A16" i="31"/>
  <c r="B16" i="31"/>
  <c r="C16" i="31"/>
  <c r="A17" i="31"/>
  <c r="B17" i="31"/>
  <c r="C17" i="31"/>
  <c r="A18" i="31"/>
  <c r="B18" i="31"/>
  <c r="C18" i="31"/>
  <c r="A19" i="31"/>
  <c r="B19" i="31"/>
  <c r="C19" i="31"/>
  <c r="A20" i="31"/>
  <c r="B20" i="31"/>
  <c r="C20" i="31"/>
  <c r="A21" i="31"/>
  <c r="B21" i="31"/>
  <c r="C21" i="31"/>
  <c r="A22" i="31"/>
  <c r="B22" i="31"/>
  <c r="C22" i="31"/>
  <c r="A23" i="31"/>
  <c r="B23" i="31"/>
  <c r="C23" i="31"/>
  <c r="A24" i="31"/>
  <c r="B24" i="31"/>
  <c r="C24" i="31"/>
  <c r="A25" i="31"/>
  <c r="B25" i="31"/>
  <c r="C25" i="31"/>
  <c r="A26" i="31"/>
  <c r="B26" i="31"/>
  <c r="C26" i="31"/>
  <c r="A27" i="31"/>
  <c r="B27" i="31"/>
  <c r="C27" i="31"/>
  <c r="A28" i="31"/>
  <c r="B28" i="31"/>
  <c r="C28" i="31"/>
  <c r="A29" i="31"/>
  <c r="B29" i="31"/>
  <c r="C29" i="31"/>
  <c r="A30" i="31"/>
  <c r="B30" i="31"/>
  <c r="C30" i="31"/>
  <c r="A31" i="31"/>
  <c r="B31" i="31"/>
  <c r="C31" i="31"/>
  <c r="A32" i="31"/>
  <c r="B32" i="31"/>
  <c r="C32" i="31"/>
  <c r="A33" i="31"/>
  <c r="B33" i="31"/>
  <c r="C33" i="31"/>
  <c r="A34" i="31"/>
  <c r="B34" i="31"/>
  <c r="C34" i="31"/>
  <c r="A35" i="31"/>
  <c r="B35" i="31"/>
  <c r="C35" i="31"/>
  <c r="A36" i="31"/>
  <c r="B36" i="31"/>
  <c r="C36" i="31"/>
  <c r="A37" i="31"/>
  <c r="B37" i="31"/>
  <c r="C37" i="31"/>
  <c r="A38" i="31"/>
  <c r="B38" i="31"/>
  <c r="C38" i="31"/>
  <c r="A39" i="31"/>
  <c r="B39" i="31"/>
  <c r="C39" i="31"/>
  <c r="A40" i="31"/>
  <c r="B40" i="31"/>
  <c r="C40" i="31"/>
  <c r="A41" i="31"/>
  <c r="B41" i="31"/>
  <c r="C41" i="31"/>
  <c r="A42" i="31"/>
  <c r="B42" i="31"/>
  <c r="C42" i="31"/>
  <c r="A43" i="31"/>
  <c r="B43" i="31"/>
  <c r="C43" i="31"/>
  <c r="A44" i="31"/>
  <c r="B44" i="31"/>
  <c r="C44" i="31"/>
  <c r="A45" i="31"/>
  <c r="B45" i="31"/>
  <c r="C45" i="31"/>
  <c r="A11" i="30"/>
  <c r="B11" i="30"/>
  <c r="C11" i="30"/>
  <c r="A12" i="30"/>
  <c r="B12" i="30"/>
  <c r="C12" i="30"/>
  <c r="A13" i="30"/>
  <c r="B13" i="30"/>
  <c r="C13" i="30"/>
  <c r="A14" i="30"/>
  <c r="B14" i="30"/>
  <c r="C14" i="30"/>
  <c r="A15" i="30"/>
  <c r="B15" i="30"/>
  <c r="C15" i="30"/>
  <c r="A16" i="30"/>
  <c r="B16" i="30"/>
  <c r="C16" i="30"/>
  <c r="A17" i="30"/>
  <c r="B17" i="30"/>
  <c r="C17" i="30"/>
  <c r="A18" i="30"/>
  <c r="B18" i="30"/>
  <c r="C18" i="30"/>
  <c r="A19" i="30"/>
  <c r="B19" i="30"/>
  <c r="C19" i="30"/>
  <c r="A20" i="30"/>
  <c r="B20" i="30"/>
  <c r="C20" i="30"/>
  <c r="A21" i="30"/>
  <c r="B21" i="30"/>
  <c r="C21" i="30"/>
  <c r="A22" i="30"/>
  <c r="B22" i="30"/>
  <c r="C22" i="30"/>
  <c r="A23" i="30"/>
  <c r="B23" i="30"/>
  <c r="C23" i="30"/>
  <c r="A24" i="30"/>
  <c r="B24" i="30"/>
  <c r="C24" i="30"/>
  <c r="A25" i="30"/>
  <c r="B25" i="30"/>
  <c r="C25" i="30"/>
  <c r="A26" i="30"/>
  <c r="B26" i="30"/>
  <c r="C26" i="30"/>
  <c r="A27" i="30"/>
  <c r="B27" i="30"/>
  <c r="C27" i="30"/>
  <c r="A28" i="30"/>
  <c r="B28" i="30"/>
  <c r="C28" i="30"/>
  <c r="A29" i="30"/>
  <c r="B29" i="30"/>
  <c r="C29" i="30"/>
  <c r="A30" i="30"/>
  <c r="B30" i="30"/>
  <c r="C30" i="30"/>
  <c r="A31" i="30"/>
  <c r="B31" i="30"/>
  <c r="C31" i="30"/>
  <c r="A32" i="30"/>
  <c r="B32" i="30"/>
  <c r="C32" i="30"/>
  <c r="A33" i="30"/>
  <c r="B33" i="30"/>
  <c r="C33" i="30"/>
  <c r="A34" i="30"/>
  <c r="B34" i="30"/>
  <c r="C34" i="30"/>
  <c r="A35" i="30"/>
  <c r="B35" i="30"/>
  <c r="C35" i="30"/>
  <c r="A36" i="30"/>
  <c r="B36" i="30"/>
  <c r="C36" i="30"/>
  <c r="A37" i="30"/>
  <c r="B37" i="30"/>
  <c r="C37" i="30"/>
  <c r="A38" i="30"/>
  <c r="B38" i="30"/>
  <c r="C38" i="30"/>
  <c r="A39" i="30"/>
  <c r="B39" i="30"/>
  <c r="C39" i="30"/>
  <c r="A40" i="30"/>
  <c r="B40" i="30"/>
  <c r="C40" i="30"/>
  <c r="A41" i="30"/>
  <c r="B41" i="30"/>
  <c r="C41" i="30"/>
  <c r="A42" i="30"/>
  <c r="B42" i="30"/>
  <c r="C42" i="30"/>
  <c r="A43" i="30"/>
  <c r="B43" i="30"/>
  <c r="C43" i="30"/>
  <c r="A44" i="30"/>
  <c r="B44" i="30"/>
  <c r="C44" i="30"/>
  <c r="A45" i="30"/>
  <c r="B45" i="30"/>
  <c r="C45" i="30"/>
  <c r="A11" i="29"/>
  <c r="B11" i="29"/>
  <c r="C11" i="29"/>
  <c r="A12" i="29"/>
  <c r="B12" i="29"/>
  <c r="C12" i="29"/>
  <c r="A13" i="29"/>
  <c r="B13" i="29"/>
  <c r="C13" i="29"/>
  <c r="A14" i="29"/>
  <c r="B14" i="29"/>
  <c r="C14" i="29"/>
  <c r="A15" i="29"/>
  <c r="B15" i="29"/>
  <c r="C15" i="29"/>
  <c r="A16" i="29"/>
  <c r="B16" i="29"/>
  <c r="C16" i="29"/>
  <c r="A17" i="29"/>
  <c r="B17" i="29"/>
  <c r="C17" i="29"/>
  <c r="A18" i="29"/>
  <c r="B18" i="29"/>
  <c r="C18" i="29"/>
  <c r="A19" i="29"/>
  <c r="B19" i="29"/>
  <c r="C19" i="29"/>
  <c r="A20" i="29"/>
  <c r="B20" i="29"/>
  <c r="C20" i="29"/>
  <c r="A21" i="29"/>
  <c r="B21" i="29"/>
  <c r="C21" i="29"/>
  <c r="A22" i="29"/>
  <c r="B22" i="29"/>
  <c r="C22" i="29"/>
  <c r="A23" i="29"/>
  <c r="B23" i="29"/>
  <c r="C23" i="29"/>
  <c r="A24" i="29"/>
  <c r="B24" i="29"/>
  <c r="C24" i="29"/>
  <c r="A25" i="29"/>
  <c r="B25" i="29"/>
  <c r="C25" i="29"/>
  <c r="A26" i="29"/>
  <c r="B26" i="29"/>
  <c r="C26" i="29"/>
  <c r="A27" i="29"/>
  <c r="B27" i="29"/>
  <c r="C27" i="29"/>
  <c r="A28" i="29"/>
  <c r="B28" i="29"/>
  <c r="C28" i="29"/>
  <c r="A29" i="29"/>
  <c r="B29" i="29"/>
  <c r="C29" i="29"/>
  <c r="A30" i="29"/>
  <c r="B30" i="29"/>
  <c r="C30" i="29"/>
  <c r="A31" i="29"/>
  <c r="B31" i="29"/>
  <c r="C31" i="29"/>
  <c r="A32" i="29"/>
  <c r="B32" i="29"/>
  <c r="C32" i="29"/>
  <c r="A33" i="29"/>
  <c r="B33" i="29"/>
  <c r="C33" i="29"/>
  <c r="A34" i="29"/>
  <c r="B34" i="29"/>
  <c r="C34" i="29"/>
  <c r="A35" i="29"/>
  <c r="B35" i="29"/>
  <c r="C35" i="29"/>
  <c r="A36" i="29"/>
  <c r="B36" i="29"/>
  <c r="C36" i="29"/>
  <c r="A37" i="29"/>
  <c r="B37" i="29"/>
  <c r="C37" i="29"/>
  <c r="A38" i="29"/>
  <c r="B38" i="29"/>
  <c r="C38" i="29"/>
  <c r="A39" i="29"/>
  <c r="B39" i="29"/>
  <c r="C39" i="29"/>
  <c r="A40" i="29"/>
  <c r="B40" i="29"/>
  <c r="C40" i="29"/>
  <c r="A41" i="29"/>
  <c r="B41" i="29"/>
  <c r="C41" i="29"/>
  <c r="A42" i="29"/>
  <c r="B42" i="29"/>
  <c r="C42" i="29"/>
  <c r="A43" i="29"/>
  <c r="B43" i="29"/>
  <c r="C43" i="29"/>
  <c r="A44" i="29"/>
  <c r="B44" i="29"/>
  <c r="C44" i="29"/>
  <c r="A45" i="29"/>
  <c r="B45" i="29"/>
  <c r="C45" i="29"/>
  <c r="A11" i="28"/>
  <c r="B11" i="28"/>
  <c r="C11" i="28"/>
  <c r="A12" i="28"/>
  <c r="B12" i="28"/>
  <c r="C12" i="28"/>
  <c r="A13" i="28"/>
  <c r="B13" i="28"/>
  <c r="C13" i="28"/>
  <c r="A14" i="28"/>
  <c r="B14" i="28"/>
  <c r="C14" i="28"/>
  <c r="A15" i="28"/>
  <c r="B15" i="28"/>
  <c r="C15" i="28"/>
  <c r="A16" i="28"/>
  <c r="B16" i="28"/>
  <c r="C16" i="28"/>
  <c r="A17" i="28"/>
  <c r="B17" i="28"/>
  <c r="C17" i="28"/>
  <c r="A18" i="28"/>
  <c r="B18" i="28"/>
  <c r="C18" i="28"/>
  <c r="A19" i="28"/>
  <c r="B19" i="28"/>
  <c r="C19" i="28"/>
  <c r="A20" i="28"/>
  <c r="B20" i="28"/>
  <c r="C20" i="28"/>
  <c r="A21" i="28"/>
  <c r="B21" i="28"/>
  <c r="C21" i="28"/>
  <c r="A22" i="28"/>
  <c r="B22" i="28"/>
  <c r="C22" i="28"/>
  <c r="A23" i="28"/>
  <c r="B23" i="28"/>
  <c r="C23" i="28"/>
  <c r="A24" i="28"/>
  <c r="B24" i="28"/>
  <c r="C24" i="28"/>
  <c r="A25" i="28"/>
  <c r="B25" i="28"/>
  <c r="C25" i="28"/>
  <c r="A26" i="28"/>
  <c r="B26" i="28"/>
  <c r="C26" i="28"/>
  <c r="A27" i="28"/>
  <c r="B27" i="28"/>
  <c r="C27" i="28"/>
  <c r="A28" i="28"/>
  <c r="B28" i="28"/>
  <c r="C28" i="28"/>
  <c r="A29" i="28"/>
  <c r="B29" i="28"/>
  <c r="C29" i="28"/>
  <c r="A30" i="28"/>
  <c r="B30" i="28"/>
  <c r="C30" i="28"/>
  <c r="A31" i="28"/>
  <c r="B31" i="28"/>
  <c r="C31" i="28"/>
  <c r="A32" i="28"/>
  <c r="B32" i="28"/>
  <c r="C32" i="28"/>
  <c r="A33" i="28"/>
  <c r="B33" i="28"/>
  <c r="C33" i="28"/>
  <c r="A34" i="28"/>
  <c r="B34" i="28"/>
  <c r="C34" i="28"/>
  <c r="A35" i="28"/>
  <c r="B35" i="28"/>
  <c r="C35" i="28"/>
  <c r="A36" i="28"/>
  <c r="B36" i="28"/>
  <c r="C36" i="28"/>
  <c r="A37" i="28"/>
  <c r="B37" i="28"/>
  <c r="C37" i="28"/>
  <c r="A38" i="28"/>
  <c r="B38" i="28"/>
  <c r="C38" i="28"/>
  <c r="A39" i="28"/>
  <c r="B39" i="28"/>
  <c r="C39" i="28"/>
  <c r="A40" i="28"/>
  <c r="B40" i="28"/>
  <c r="C40" i="28"/>
  <c r="A41" i="28"/>
  <c r="B41" i="28"/>
  <c r="C41" i="28"/>
  <c r="A42" i="28"/>
  <c r="B42" i="28"/>
  <c r="C42" i="28"/>
  <c r="A43" i="28"/>
  <c r="B43" i="28"/>
  <c r="C43" i="28"/>
  <c r="A44" i="28"/>
  <c r="B44" i="28"/>
  <c r="C44" i="28"/>
  <c r="A45" i="28"/>
  <c r="B45" i="28"/>
  <c r="C45" i="28"/>
  <c r="A11" i="27"/>
  <c r="B11" i="27"/>
  <c r="C11" i="27"/>
  <c r="A12" i="27"/>
  <c r="B12" i="27"/>
  <c r="C12" i="27"/>
  <c r="A13" i="27"/>
  <c r="B13" i="27"/>
  <c r="C13" i="27"/>
  <c r="A14" i="27"/>
  <c r="B14" i="27"/>
  <c r="C14" i="27"/>
  <c r="A15" i="27"/>
  <c r="B15" i="27"/>
  <c r="C15" i="27"/>
  <c r="A16" i="27"/>
  <c r="B16" i="27"/>
  <c r="C16" i="27"/>
  <c r="A17" i="27"/>
  <c r="B17" i="27"/>
  <c r="C17" i="27"/>
  <c r="A18" i="27"/>
  <c r="B18" i="27"/>
  <c r="C18" i="27"/>
  <c r="A19" i="27"/>
  <c r="B19" i="27"/>
  <c r="C19" i="27"/>
  <c r="A20" i="27"/>
  <c r="B20" i="27"/>
  <c r="C20" i="27"/>
  <c r="A21" i="27"/>
  <c r="B21" i="27"/>
  <c r="C21" i="27"/>
  <c r="A22" i="27"/>
  <c r="B22" i="27"/>
  <c r="C22" i="27"/>
  <c r="A23" i="27"/>
  <c r="B23" i="27"/>
  <c r="C23" i="27"/>
  <c r="A24" i="27"/>
  <c r="B24" i="27"/>
  <c r="C24" i="27"/>
  <c r="A25" i="27"/>
  <c r="B25" i="27"/>
  <c r="C25" i="27"/>
  <c r="A26" i="27"/>
  <c r="B26" i="27"/>
  <c r="C26" i="27"/>
  <c r="A27" i="27"/>
  <c r="B27" i="27"/>
  <c r="C27" i="27"/>
  <c r="A28" i="27"/>
  <c r="B28" i="27"/>
  <c r="C28" i="27"/>
  <c r="A29" i="27"/>
  <c r="B29" i="27"/>
  <c r="C29" i="27"/>
  <c r="A30" i="27"/>
  <c r="B30" i="27"/>
  <c r="C30" i="27"/>
  <c r="A31" i="27"/>
  <c r="B31" i="27"/>
  <c r="C31" i="27"/>
  <c r="A32" i="27"/>
  <c r="B32" i="27"/>
  <c r="C32" i="27"/>
  <c r="A33" i="27"/>
  <c r="B33" i="27"/>
  <c r="C33" i="27"/>
  <c r="A34" i="27"/>
  <c r="B34" i="27"/>
  <c r="C34" i="27"/>
  <c r="A35" i="27"/>
  <c r="B35" i="27"/>
  <c r="C35" i="27"/>
  <c r="A36" i="27"/>
  <c r="B36" i="27"/>
  <c r="C36" i="27"/>
  <c r="A37" i="27"/>
  <c r="B37" i="27"/>
  <c r="C37" i="27"/>
  <c r="A38" i="27"/>
  <c r="B38" i="27"/>
  <c r="C38" i="27"/>
  <c r="A39" i="27"/>
  <c r="B39" i="27"/>
  <c r="C39" i="27"/>
  <c r="A40" i="27"/>
  <c r="B40" i="27"/>
  <c r="C40" i="27"/>
  <c r="A41" i="27"/>
  <c r="B41" i="27"/>
  <c r="C41" i="27"/>
  <c r="A42" i="27"/>
  <c r="B42" i="27"/>
  <c r="C42" i="27"/>
  <c r="A43" i="27"/>
  <c r="B43" i="27"/>
  <c r="C43" i="27"/>
  <c r="A44" i="27"/>
  <c r="B44" i="27"/>
  <c r="C44" i="27"/>
  <c r="A45" i="27"/>
  <c r="B45" i="27"/>
  <c r="C45" i="27"/>
  <c r="A11" i="26"/>
  <c r="B11" i="26"/>
  <c r="C11" i="26"/>
  <c r="A12" i="26"/>
  <c r="B12" i="26"/>
  <c r="C12" i="26"/>
  <c r="A13" i="26"/>
  <c r="B13" i="26"/>
  <c r="C13" i="26"/>
  <c r="A14" i="26"/>
  <c r="B14" i="26"/>
  <c r="C14" i="26"/>
  <c r="A15" i="26"/>
  <c r="B15" i="26"/>
  <c r="C15" i="26"/>
  <c r="A16" i="26"/>
  <c r="B16" i="26"/>
  <c r="C16" i="26"/>
  <c r="A17" i="26"/>
  <c r="B17" i="26"/>
  <c r="C17" i="26"/>
  <c r="A18" i="26"/>
  <c r="B18" i="26"/>
  <c r="C18" i="26"/>
  <c r="A19" i="26"/>
  <c r="B19" i="26"/>
  <c r="C19" i="26"/>
  <c r="A20" i="26"/>
  <c r="B20" i="26"/>
  <c r="C20" i="26"/>
  <c r="A21" i="26"/>
  <c r="B21" i="26"/>
  <c r="C21" i="26"/>
  <c r="A22" i="26"/>
  <c r="B22" i="26"/>
  <c r="C22" i="26"/>
  <c r="A23" i="26"/>
  <c r="B23" i="26"/>
  <c r="C23" i="26"/>
  <c r="A24" i="26"/>
  <c r="B24" i="26"/>
  <c r="C24" i="26"/>
  <c r="A25" i="26"/>
  <c r="B25" i="26"/>
  <c r="C25" i="26"/>
  <c r="A26" i="26"/>
  <c r="B26" i="26"/>
  <c r="C26" i="26"/>
  <c r="A27" i="26"/>
  <c r="B27" i="26"/>
  <c r="C27" i="26"/>
  <c r="A28" i="26"/>
  <c r="B28" i="26"/>
  <c r="C28" i="26"/>
  <c r="A29" i="26"/>
  <c r="B29" i="26"/>
  <c r="C29" i="26"/>
  <c r="A30" i="26"/>
  <c r="B30" i="26"/>
  <c r="C30" i="26"/>
  <c r="A31" i="26"/>
  <c r="B31" i="26"/>
  <c r="C31" i="26"/>
  <c r="A32" i="26"/>
  <c r="B32" i="26"/>
  <c r="C32" i="26"/>
  <c r="A33" i="26"/>
  <c r="B33" i="26"/>
  <c r="C33" i="26"/>
  <c r="A34" i="26"/>
  <c r="B34" i="26"/>
  <c r="C34" i="26"/>
  <c r="A35" i="26"/>
  <c r="B35" i="26"/>
  <c r="C35" i="26"/>
  <c r="A36" i="26"/>
  <c r="B36" i="26"/>
  <c r="C36" i="26"/>
  <c r="A37" i="26"/>
  <c r="B37" i="26"/>
  <c r="C37" i="26"/>
  <c r="A38" i="26"/>
  <c r="B38" i="26"/>
  <c r="C38" i="26"/>
  <c r="A39" i="26"/>
  <c r="B39" i="26"/>
  <c r="C39" i="26"/>
  <c r="A40" i="26"/>
  <c r="B40" i="26"/>
  <c r="C40" i="26"/>
  <c r="A41" i="26"/>
  <c r="B41" i="26"/>
  <c r="C41" i="26"/>
  <c r="A42" i="26"/>
  <c r="B42" i="26"/>
  <c r="C42" i="26"/>
  <c r="A43" i="26"/>
  <c r="B43" i="26"/>
  <c r="C43" i="26"/>
  <c r="A44" i="26"/>
  <c r="B44" i="26"/>
  <c r="C44" i="26"/>
  <c r="A45" i="26"/>
  <c r="B45" i="26"/>
  <c r="C45" i="26"/>
  <c r="A11" i="25"/>
  <c r="B11" i="25"/>
  <c r="C11" i="25"/>
  <c r="A12" i="25"/>
  <c r="B12" i="25"/>
  <c r="C12" i="25"/>
  <c r="A13" i="25"/>
  <c r="B13" i="25"/>
  <c r="C13" i="25"/>
  <c r="A14" i="25"/>
  <c r="B14" i="25"/>
  <c r="C14" i="25"/>
  <c r="A15" i="25"/>
  <c r="B15" i="25"/>
  <c r="C15" i="25"/>
  <c r="A16" i="25"/>
  <c r="B16" i="25"/>
  <c r="C16" i="25"/>
  <c r="A17" i="25"/>
  <c r="B17" i="25"/>
  <c r="C17" i="25"/>
  <c r="A18" i="25"/>
  <c r="B18" i="25"/>
  <c r="C18" i="25"/>
  <c r="A19" i="25"/>
  <c r="B19" i="25"/>
  <c r="C19" i="25"/>
  <c r="A20" i="25"/>
  <c r="B20" i="25"/>
  <c r="C20" i="25"/>
  <c r="A21" i="25"/>
  <c r="B21" i="25"/>
  <c r="C21" i="25"/>
  <c r="A22" i="25"/>
  <c r="B22" i="25"/>
  <c r="C22" i="25"/>
  <c r="A23" i="25"/>
  <c r="B23" i="25"/>
  <c r="C23" i="25"/>
  <c r="A24" i="25"/>
  <c r="B24" i="25"/>
  <c r="C24" i="25"/>
  <c r="A25" i="25"/>
  <c r="B25" i="25"/>
  <c r="C25" i="25"/>
  <c r="A26" i="25"/>
  <c r="B26" i="25"/>
  <c r="C26" i="25"/>
  <c r="A27" i="25"/>
  <c r="B27" i="25"/>
  <c r="C27" i="25"/>
  <c r="A28" i="25"/>
  <c r="B28" i="25"/>
  <c r="C28" i="25"/>
  <c r="A29" i="25"/>
  <c r="B29" i="25"/>
  <c r="C29" i="25"/>
  <c r="A30" i="25"/>
  <c r="B30" i="25"/>
  <c r="C30" i="25"/>
  <c r="A31" i="25"/>
  <c r="B31" i="25"/>
  <c r="C31" i="25"/>
  <c r="A32" i="25"/>
  <c r="B32" i="25"/>
  <c r="C32" i="25"/>
  <c r="A33" i="25"/>
  <c r="B33" i="25"/>
  <c r="C33" i="25"/>
  <c r="A34" i="25"/>
  <c r="B34" i="25"/>
  <c r="C34" i="25"/>
  <c r="A35" i="25"/>
  <c r="B35" i="25"/>
  <c r="C35" i="25"/>
  <c r="A36" i="25"/>
  <c r="B36" i="25"/>
  <c r="C36" i="25"/>
  <c r="A37" i="25"/>
  <c r="B37" i="25"/>
  <c r="C37" i="25"/>
  <c r="A38" i="25"/>
  <c r="B38" i="25"/>
  <c r="C38" i="25"/>
  <c r="A39" i="25"/>
  <c r="B39" i="25"/>
  <c r="C39" i="25"/>
  <c r="A40" i="25"/>
  <c r="B40" i="25"/>
  <c r="C40" i="25"/>
  <c r="A41" i="25"/>
  <c r="B41" i="25"/>
  <c r="C41" i="25"/>
  <c r="A42" i="25"/>
  <c r="B42" i="25"/>
  <c r="C42" i="25"/>
  <c r="A43" i="25"/>
  <c r="B43" i="25"/>
  <c r="C43" i="25"/>
  <c r="A44" i="25"/>
  <c r="B44" i="25"/>
  <c r="C44" i="25"/>
  <c r="A45" i="25"/>
  <c r="B45" i="25"/>
  <c r="C45" i="25"/>
  <c r="A11" i="24"/>
  <c r="B11" i="24"/>
  <c r="C11" i="24"/>
  <c r="A12" i="24"/>
  <c r="B12" i="24"/>
  <c r="C12" i="24"/>
  <c r="A13" i="24"/>
  <c r="B13" i="24"/>
  <c r="C13" i="24"/>
  <c r="A14" i="24"/>
  <c r="B14" i="24"/>
  <c r="C14" i="24"/>
  <c r="A15" i="24"/>
  <c r="B15" i="24"/>
  <c r="C15" i="24"/>
  <c r="A16" i="24"/>
  <c r="B16" i="24"/>
  <c r="C16" i="24"/>
  <c r="A17" i="24"/>
  <c r="B17" i="24"/>
  <c r="C17" i="24"/>
  <c r="A18" i="24"/>
  <c r="B18" i="24"/>
  <c r="C18" i="24"/>
  <c r="A19" i="24"/>
  <c r="B19" i="24"/>
  <c r="C19" i="24"/>
  <c r="A20" i="24"/>
  <c r="B20" i="24"/>
  <c r="C20" i="24"/>
  <c r="A21" i="24"/>
  <c r="B21" i="24"/>
  <c r="C21" i="24"/>
  <c r="A22" i="24"/>
  <c r="B22" i="24"/>
  <c r="C22" i="24"/>
  <c r="A23" i="24"/>
  <c r="B23" i="24"/>
  <c r="C23" i="24"/>
  <c r="A24" i="24"/>
  <c r="B24" i="24"/>
  <c r="C24" i="24"/>
  <c r="A25" i="24"/>
  <c r="B25" i="24"/>
  <c r="C25" i="24"/>
  <c r="A26" i="24"/>
  <c r="B26" i="24"/>
  <c r="C26" i="24"/>
  <c r="A27" i="24"/>
  <c r="B27" i="24"/>
  <c r="C27" i="24"/>
  <c r="A28" i="24"/>
  <c r="B28" i="24"/>
  <c r="C28" i="24"/>
  <c r="A29" i="24"/>
  <c r="B29" i="24"/>
  <c r="C29" i="24"/>
  <c r="A30" i="24"/>
  <c r="B30" i="24"/>
  <c r="C30" i="24"/>
  <c r="A31" i="24"/>
  <c r="B31" i="24"/>
  <c r="C31" i="24"/>
  <c r="A32" i="24"/>
  <c r="B32" i="24"/>
  <c r="C32" i="24"/>
  <c r="A33" i="24"/>
  <c r="B33" i="24"/>
  <c r="C33" i="24"/>
  <c r="A34" i="24"/>
  <c r="B34" i="24"/>
  <c r="C34" i="24"/>
  <c r="A35" i="24"/>
  <c r="B35" i="24"/>
  <c r="C35" i="24"/>
  <c r="A36" i="24"/>
  <c r="B36" i="24"/>
  <c r="C36" i="24"/>
  <c r="A37" i="24"/>
  <c r="B37" i="24"/>
  <c r="C37" i="24"/>
  <c r="A38" i="24"/>
  <c r="B38" i="24"/>
  <c r="C38" i="24"/>
  <c r="A39" i="24"/>
  <c r="B39" i="24"/>
  <c r="C39" i="24"/>
  <c r="A40" i="24"/>
  <c r="B40" i="24"/>
  <c r="C40" i="24"/>
  <c r="A41" i="24"/>
  <c r="B41" i="24"/>
  <c r="C41" i="24"/>
  <c r="A42" i="24"/>
  <c r="B42" i="24"/>
  <c r="C42" i="24"/>
  <c r="A43" i="24"/>
  <c r="B43" i="24"/>
  <c r="C43" i="24"/>
  <c r="A44" i="24"/>
  <c r="B44" i="24"/>
  <c r="C44" i="24"/>
  <c r="A45" i="24"/>
  <c r="B45" i="24"/>
  <c r="C45" i="24"/>
  <c r="A11" i="23"/>
  <c r="B11" i="23"/>
  <c r="C11" i="23"/>
  <c r="A12" i="23"/>
  <c r="B12" i="23"/>
  <c r="C12" i="23"/>
  <c r="A13" i="23"/>
  <c r="B13" i="23"/>
  <c r="C13" i="23"/>
  <c r="A14" i="23"/>
  <c r="B14" i="23"/>
  <c r="C14" i="23"/>
  <c r="A15" i="23"/>
  <c r="B15" i="23"/>
  <c r="C15" i="23"/>
  <c r="A16" i="23"/>
  <c r="B16" i="23"/>
  <c r="C16" i="23"/>
  <c r="A17" i="23"/>
  <c r="B17" i="23"/>
  <c r="C17" i="23"/>
  <c r="A18" i="23"/>
  <c r="B18" i="23"/>
  <c r="C18" i="23"/>
  <c r="A19" i="23"/>
  <c r="B19" i="23"/>
  <c r="C19" i="23"/>
  <c r="A20" i="23"/>
  <c r="B20" i="23"/>
  <c r="C20" i="23"/>
  <c r="A21" i="23"/>
  <c r="B21" i="23"/>
  <c r="C21" i="23"/>
  <c r="A22" i="23"/>
  <c r="B22" i="23"/>
  <c r="C22" i="23"/>
  <c r="A23" i="23"/>
  <c r="B23" i="23"/>
  <c r="C23" i="23"/>
  <c r="A24" i="23"/>
  <c r="B24" i="23"/>
  <c r="C24" i="23"/>
  <c r="A25" i="23"/>
  <c r="B25" i="23"/>
  <c r="C25" i="23"/>
  <c r="A26" i="23"/>
  <c r="B26" i="23"/>
  <c r="C26" i="23"/>
  <c r="A27" i="23"/>
  <c r="B27" i="23"/>
  <c r="C27" i="23"/>
  <c r="A28" i="23"/>
  <c r="B28" i="23"/>
  <c r="C28" i="23"/>
  <c r="A29" i="23"/>
  <c r="B29" i="23"/>
  <c r="C29" i="23"/>
  <c r="A30" i="23"/>
  <c r="B30" i="23"/>
  <c r="C30" i="23"/>
  <c r="A31" i="23"/>
  <c r="B31" i="23"/>
  <c r="C31" i="23"/>
  <c r="A32" i="23"/>
  <c r="B32" i="23"/>
  <c r="C32" i="23"/>
  <c r="A33" i="23"/>
  <c r="B33" i="23"/>
  <c r="C33" i="23"/>
  <c r="A34" i="23"/>
  <c r="B34" i="23"/>
  <c r="C34" i="23"/>
  <c r="A35" i="23"/>
  <c r="B35" i="23"/>
  <c r="C35" i="23"/>
  <c r="A36" i="23"/>
  <c r="B36" i="23"/>
  <c r="C36" i="23"/>
  <c r="A37" i="23"/>
  <c r="B37" i="23"/>
  <c r="C37" i="23"/>
  <c r="A38" i="23"/>
  <c r="B38" i="23"/>
  <c r="C38" i="23"/>
  <c r="A39" i="23"/>
  <c r="B39" i="23"/>
  <c r="C39" i="23"/>
  <c r="A40" i="23"/>
  <c r="B40" i="23"/>
  <c r="C40" i="23"/>
  <c r="A41" i="23"/>
  <c r="B41" i="23"/>
  <c r="C41" i="23"/>
  <c r="A42" i="23"/>
  <c r="B42" i="23"/>
  <c r="C42" i="23"/>
  <c r="A43" i="23"/>
  <c r="B43" i="23"/>
  <c r="C43" i="23"/>
  <c r="A44" i="23"/>
  <c r="B44" i="23"/>
  <c r="C44" i="23"/>
  <c r="A45" i="23"/>
  <c r="B45" i="23"/>
  <c r="C45" i="23"/>
  <c r="A11" i="22"/>
  <c r="B11" i="22"/>
  <c r="C11" i="22"/>
  <c r="A12" i="22"/>
  <c r="B12" i="22"/>
  <c r="C12" i="22"/>
  <c r="A13" i="22"/>
  <c r="B13" i="22"/>
  <c r="C13" i="22"/>
  <c r="A14" i="22"/>
  <c r="B14" i="22"/>
  <c r="C14" i="22"/>
  <c r="A15" i="22"/>
  <c r="B15" i="22"/>
  <c r="C15" i="22"/>
  <c r="A16" i="22"/>
  <c r="B16" i="22"/>
  <c r="C16" i="22"/>
  <c r="A17" i="22"/>
  <c r="B17" i="22"/>
  <c r="C17" i="22"/>
  <c r="A18" i="22"/>
  <c r="B18" i="22"/>
  <c r="C18" i="22"/>
  <c r="A19" i="22"/>
  <c r="B19" i="22"/>
  <c r="C19" i="22"/>
  <c r="A20" i="22"/>
  <c r="B20" i="22"/>
  <c r="C20" i="22"/>
  <c r="A21" i="22"/>
  <c r="B21" i="22"/>
  <c r="C21" i="22"/>
  <c r="A22" i="22"/>
  <c r="B22" i="22"/>
  <c r="C22" i="22"/>
  <c r="A23" i="22"/>
  <c r="B23" i="22"/>
  <c r="C23" i="22"/>
  <c r="A24" i="22"/>
  <c r="B24" i="22"/>
  <c r="C24" i="22"/>
  <c r="A25" i="22"/>
  <c r="B25" i="22"/>
  <c r="C25" i="22"/>
  <c r="A26" i="22"/>
  <c r="B26" i="22"/>
  <c r="C26" i="22"/>
  <c r="A27" i="22"/>
  <c r="B27" i="22"/>
  <c r="C27" i="22"/>
  <c r="A28" i="22"/>
  <c r="B28" i="22"/>
  <c r="C28" i="22"/>
  <c r="A29" i="22"/>
  <c r="B29" i="22"/>
  <c r="C29" i="22"/>
  <c r="A30" i="22"/>
  <c r="B30" i="22"/>
  <c r="C30" i="22"/>
  <c r="A31" i="22"/>
  <c r="B31" i="22"/>
  <c r="C31" i="22"/>
  <c r="A32" i="22"/>
  <c r="B32" i="22"/>
  <c r="C32" i="22"/>
  <c r="A33" i="22"/>
  <c r="B33" i="22"/>
  <c r="C33" i="22"/>
  <c r="A34" i="22"/>
  <c r="B34" i="22"/>
  <c r="C34" i="22"/>
  <c r="A35" i="22"/>
  <c r="B35" i="22"/>
  <c r="C35" i="22"/>
  <c r="A36" i="22"/>
  <c r="B36" i="22"/>
  <c r="C36" i="22"/>
  <c r="A37" i="22"/>
  <c r="B37" i="22"/>
  <c r="C37" i="22"/>
  <c r="A38" i="22"/>
  <c r="B38" i="22"/>
  <c r="C38" i="22"/>
  <c r="A39" i="22"/>
  <c r="B39" i="22"/>
  <c r="C39" i="22"/>
  <c r="A40" i="22"/>
  <c r="B40" i="22"/>
  <c r="C40" i="22"/>
  <c r="A41" i="22"/>
  <c r="B41" i="22"/>
  <c r="C41" i="22"/>
  <c r="A42" i="22"/>
  <c r="B42" i="22"/>
  <c r="C42" i="22"/>
  <c r="A43" i="22"/>
  <c r="B43" i="22"/>
  <c r="C43" i="22"/>
  <c r="A44" i="22"/>
  <c r="B44" i="22"/>
  <c r="C44" i="22"/>
  <c r="A45" i="22"/>
  <c r="B45" i="22"/>
  <c r="C45" i="22"/>
  <c r="A11" i="20"/>
  <c r="B11" i="20"/>
  <c r="C11" i="20"/>
  <c r="A12" i="20"/>
  <c r="B12" i="20"/>
  <c r="C12" i="20"/>
  <c r="A13" i="20"/>
  <c r="B13" i="20"/>
  <c r="C13" i="20"/>
  <c r="A14" i="20"/>
  <c r="B14" i="20"/>
  <c r="C14" i="20"/>
  <c r="A15" i="20"/>
  <c r="B15" i="20"/>
  <c r="C15" i="20"/>
  <c r="A16" i="20"/>
  <c r="B16" i="20"/>
  <c r="C16" i="20"/>
  <c r="A17" i="20"/>
  <c r="B17" i="20"/>
  <c r="C17" i="20"/>
  <c r="A18" i="20"/>
  <c r="B18" i="20"/>
  <c r="C18" i="20"/>
  <c r="A19" i="20"/>
  <c r="B19" i="20"/>
  <c r="C19" i="20"/>
  <c r="A20" i="20"/>
  <c r="B20" i="20"/>
  <c r="C20" i="20"/>
  <c r="A21" i="20"/>
  <c r="B21" i="20"/>
  <c r="C21" i="20"/>
  <c r="A22" i="20"/>
  <c r="B22" i="20"/>
  <c r="C22" i="20"/>
  <c r="A23" i="20"/>
  <c r="B23" i="20"/>
  <c r="C23" i="20"/>
  <c r="A24" i="20"/>
  <c r="B24" i="20"/>
  <c r="C24" i="20"/>
  <c r="A25" i="20"/>
  <c r="B25" i="20"/>
  <c r="C25" i="20"/>
  <c r="A26" i="20"/>
  <c r="B26" i="20"/>
  <c r="C26" i="20"/>
  <c r="A27" i="20"/>
  <c r="B27" i="20"/>
  <c r="C27" i="20"/>
  <c r="A28" i="20"/>
  <c r="B28" i="20"/>
  <c r="C28" i="20"/>
  <c r="A29" i="20"/>
  <c r="B29" i="20"/>
  <c r="C29" i="20"/>
  <c r="A30" i="20"/>
  <c r="B30" i="20"/>
  <c r="C30" i="20"/>
  <c r="A31" i="20"/>
  <c r="B31" i="20"/>
  <c r="C31" i="20"/>
  <c r="A32" i="20"/>
  <c r="B32" i="20"/>
  <c r="C32" i="20"/>
  <c r="A33" i="20"/>
  <c r="B33" i="20"/>
  <c r="C33" i="20"/>
  <c r="A34" i="20"/>
  <c r="B34" i="20"/>
  <c r="C34" i="20"/>
  <c r="A35" i="20"/>
  <c r="B35" i="20"/>
  <c r="C35" i="20"/>
  <c r="A36" i="20"/>
  <c r="B36" i="20"/>
  <c r="C36" i="20"/>
  <c r="A37" i="20"/>
  <c r="B37" i="20"/>
  <c r="C37" i="20"/>
  <c r="A38" i="20"/>
  <c r="B38" i="20"/>
  <c r="C38" i="20"/>
  <c r="A39" i="20"/>
  <c r="B39" i="20"/>
  <c r="C39" i="20"/>
  <c r="A40" i="20"/>
  <c r="B40" i="20"/>
  <c r="C40" i="20"/>
  <c r="A41" i="20"/>
  <c r="B41" i="20"/>
  <c r="C41" i="20"/>
  <c r="A42" i="20"/>
  <c r="B42" i="20"/>
  <c r="C42" i="20"/>
  <c r="A43" i="20"/>
  <c r="B43" i="20"/>
  <c r="C43" i="20"/>
  <c r="A44" i="20"/>
  <c r="B44" i="20"/>
  <c r="C44" i="20"/>
  <c r="A45" i="20"/>
  <c r="B45" i="20"/>
  <c r="C45" i="20"/>
  <c r="A11" i="9"/>
  <c r="B11" i="9"/>
  <c r="C11" i="9"/>
  <c r="A12" i="9"/>
  <c r="B12" i="9"/>
  <c r="C12" i="9"/>
  <c r="A13" i="9"/>
  <c r="B13" i="9"/>
  <c r="C13" i="9"/>
  <c r="A14" i="9"/>
  <c r="B14" i="9"/>
  <c r="C14" i="9"/>
  <c r="A15" i="9"/>
  <c r="B15" i="9"/>
  <c r="C15" i="9"/>
  <c r="A16" i="9"/>
  <c r="B16" i="9"/>
  <c r="C16" i="9"/>
  <c r="A17" i="9"/>
  <c r="B17" i="9"/>
  <c r="C17" i="9"/>
  <c r="A18" i="9"/>
  <c r="B18" i="9"/>
  <c r="C18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A25" i="9"/>
  <c r="B25" i="9"/>
  <c r="C25" i="9"/>
  <c r="A26" i="9"/>
  <c r="B26" i="9"/>
  <c r="C26" i="9"/>
  <c r="A27" i="9"/>
  <c r="B27" i="9"/>
  <c r="C27" i="9"/>
  <c r="A28" i="9"/>
  <c r="B28" i="9"/>
  <c r="C28" i="9"/>
  <c r="A29" i="9"/>
  <c r="B29" i="9"/>
  <c r="C29" i="9"/>
  <c r="A30" i="9"/>
  <c r="B30" i="9"/>
  <c r="C30" i="9"/>
  <c r="A31" i="9"/>
  <c r="B31" i="9"/>
  <c r="C31" i="9"/>
  <c r="A32" i="9"/>
  <c r="B32" i="9"/>
  <c r="C32" i="9"/>
  <c r="A33" i="9"/>
  <c r="B33" i="9"/>
  <c r="C33" i="9"/>
  <c r="A34" i="9"/>
  <c r="B34" i="9"/>
  <c r="C34" i="9"/>
  <c r="A35" i="9"/>
  <c r="B35" i="9"/>
  <c r="C35" i="9"/>
  <c r="A36" i="9"/>
  <c r="B36" i="9"/>
  <c r="C36" i="9"/>
  <c r="A37" i="9"/>
  <c r="B37" i="9"/>
  <c r="C37" i="9"/>
  <c r="A38" i="9"/>
  <c r="B38" i="9"/>
  <c r="C38" i="9"/>
  <c r="A39" i="9"/>
  <c r="B39" i="9"/>
  <c r="C39" i="9"/>
  <c r="A40" i="9"/>
  <c r="B40" i="9"/>
  <c r="C40" i="9"/>
  <c r="A41" i="9"/>
  <c r="B41" i="9"/>
  <c r="C41" i="9"/>
  <c r="A42" i="9"/>
  <c r="B42" i="9"/>
  <c r="C42" i="9"/>
  <c r="A43" i="9"/>
  <c r="B43" i="9"/>
  <c r="C43" i="9"/>
  <c r="A44" i="9"/>
  <c r="B44" i="9"/>
  <c r="C44" i="9"/>
  <c r="A45" i="9"/>
  <c r="B45" i="9"/>
  <c r="C45" i="9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J44" i="4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J37" i="4" l="1"/>
  <c r="J28" i="4"/>
  <c r="J33" i="4"/>
  <c r="J32" i="4"/>
  <c r="J21" i="4"/>
  <c r="J13" i="4"/>
  <c r="J42" i="4"/>
  <c r="J38" i="4"/>
  <c r="J34" i="4"/>
  <c r="J30" i="4"/>
  <c r="J26" i="4"/>
  <c r="J22" i="4"/>
  <c r="J18" i="4"/>
  <c r="J14" i="4"/>
  <c r="J36" i="4"/>
  <c r="J35" i="4"/>
  <c r="J40" i="4"/>
  <c r="J19" i="4"/>
  <c r="J41" i="4"/>
  <c r="J29" i="4"/>
  <c r="J25" i="4"/>
  <c r="J17" i="4"/>
  <c r="J43" i="4"/>
  <c r="J39" i="4"/>
  <c r="J31" i="4"/>
  <c r="J27" i="4"/>
  <c r="J23" i="4"/>
  <c r="J15" i="4"/>
  <c r="J11" i="4"/>
  <c r="J24" i="4"/>
  <c r="J20" i="4"/>
  <c r="J16" i="4"/>
  <c r="J12" i="4"/>
  <c r="E58" i="28"/>
  <c r="F58" i="28"/>
  <c r="G58" i="28"/>
  <c r="H58" i="28"/>
  <c r="I58" i="28"/>
  <c r="J58" i="28"/>
  <c r="K58" i="28"/>
  <c r="L58" i="28"/>
  <c r="M58" i="28"/>
  <c r="N58" i="28"/>
  <c r="O58" i="28"/>
  <c r="P58" i="28"/>
  <c r="Q58" i="28"/>
  <c r="R58" i="28"/>
  <c r="S58" i="28"/>
  <c r="T58" i="28"/>
  <c r="U58" i="28"/>
  <c r="V58" i="28"/>
  <c r="W58" i="28"/>
  <c r="X58" i="28"/>
  <c r="Y58" i="28"/>
  <c r="Z58" i="28"/>
  <c r="AA58" i="28"/>
  <c r="AB58" i="28"/>
  <c r="AC58" i="28"/>
  <c r="AD58" i="28"/>
  <c r="AE58" i="28"/>
  <c r="AF58" i="28"/>
  <c r="AG58" i="28"/>
  <c r="AH58" i="28"/>
  <c r="E57" i="28"/>
  <c r="F57" i="28"/>
  <c r="G57" i="28"/>
  <c r="H57" i="28"/>
  <c r="I57" i="28"/>
  <c r="J57" i="28"/>
  <c r="K57" i="28"/>
  <c r="L57" i="28"/>
  <c r="M57" i="28"/>
  <c r="N57" i="28"/>
  <c r="O57" i="28"/>
  <c r="P57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AC57" i="28"/>
  <c r="AD57" i="28"/>
  <c r="AE57" i="28"/>
  <c r="AF57" i="28"/>
  <c r="AG57" i="28"/>
  <c r="AH57" i="28"/>
  <c r="E56" i="28"/>
  <c r="F56" i="28"/>
  <c r="G56" i="28"/>
  <c r="H56" i="28"/>
  <c r="I56" i="28"/>
  <c r="J56" i="28"/>
  <c r="K56" i="28"/>
  <c r="L56" i="28"/>
  <c r="M56" i="28"/>
  <c r="N56" i="28"/>
  <c r="O56" i="28"/>
  <c r="P56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AC56" i="28"/>
  <c r="AD56" i="28"/>
  <c r="AE56" i="28"/>
  <c r="AF56" i="28"/>
  <c r="AG56" i="28"/>
  <c r="AH56" i="28"/>
  <c r="D58" i="28"/>
  <c r="D57" i="28"/>
  <c r="D56" i="28"/>
  <c r="E58" i="27"/>
  <c r="F58" i="27"/>
  <c r="G58" i="27"/>
  <c r="H58" i="27"/>
  <c r="I58" i="27"/>
  <c r="J58" i="27"/>
  <c r="K58" i="27"/>
  <c r="L58" i="27"/>
  <c r="M58" i="27"/>
  <c r="N58" i="27"/>
  <c r="O58" i="27"/>
  <c r="P58" i="27"/>
  <c r="Q58" i="27"/>
  <c r="R58" i="27"/>
  <c r="S58" i="27"/>
  <c r="T58" i="27"/>
  <c r="U58" i="27"/>
  <c r="V58" i="27"/>
  <c r="W58" i="27"/>
  <c r="X58" i="27"/>
  <c r="Y58" i="27"/>
  <c r="Z58" i="27"/>
  <c r="AA58" i="27"/>
  <c r="AB58" i="27"/>
  <c r="AC58" i="27"/>
  <c r="AD58" i="27"/>
  <c r="AE58" i="27"/>
  <c r="AF58" i="27"/>
  <c r="AG58" i="27"/>
  <c r="AH58" i="27"/>
  <c r="E57" i="27"/>
  <c r="F57" i="27"/>
  <c r="G57" i="27"/>
  <c r="H57" i="27"/>
  <c r="I57" i="27"/>
  <c r="J57" i="27"/>
  <c r="K57" i="27"/>
  <c r="L57" i="27"/>
  <c r="M57" i="27"/>
  <c r="N57" i="27"/>
  <c r="O57" i="27"/>
  <c r="P57" i="27"/>
  <c r="Q57" i="27"/>
  <c r="R57" i="27"/>
  <c r="S57" i="27"/>
  <c r="T57" i="27"/>
  <c r="U57" i="27"/>
  <c r="V57" i="27"/>
  <c r="W57" i="27"/>
  <c r="X57" i="27"/>
  <c r="Y57" i="27"/>
  <c r="Z57" i="27"/>
  <c r="AA57" i="27"/>
  <c r="AB57" i="27"/>
  <c r="AC57" i="27"/>
  <c r="AD57" i="27"/>
  <c r="AF57" i="27"/>
  <c r="AG57" i="27"/>
  <c r="AH57" i="27"/>
  <c r="E56" i="27"/>
  <c r="F56" i="27"/>
  <c r="G56" i="27"/>
  <c r="H56" i="27"/>
  <c r="I56" i="27"/>
  <c r="J56" i="27"/>
  <c r="K56" i="27"/>
  <c r="L56" i="27"/>
  <c r="M56" i="27"/>
  <c r="N56" i="27"/>
  <c r="O56" i="27"/>
  <c r="P56" i="27"/>
  <c r="Q56" i="27"/>
  <c r="R56" i="27"/>
  <c r="S56" i="27"/>
  <c r="T56" i="27"/>
  <c r="U56" i="27"/>
  <c r="V56" i="27"/>
  <c r="W56" i="27"/>
  <c r="X56" i="27"/>
  <c r="Y56" i="27"/>
  <c r="Z56" i="27"/>
  <c r="AA56" i="27"/>
  <c r="AB56" i="27"/>
  <c r="AC56" i="27"/>
  <c r="AD56" i="27"/>
  <c r="AE56" i="27"/>
  <c r="AF56" i="27"/>
  <c r="AG56" i="27"/>
  <c r="AH56" i="27"/>
  <c r="D58" i="27"/>
  <c r="D57" i="27"/>
  <c r="D56" i="27"/>
  <c r="E58" i="26"/>
  <c r="F58" i="26"/>
  <c r="G58" i="26"/>
  <c r="H58" i="26"/>
  <c r="I58" i="26"/>
  <c r="J58" i="26"/>
  <c r="K58" i="26"/>
  <c r="L58" i="26"/>
  <c r="M58" i="26"/>
  <c r="N58" i="26"/>
  <c r="O58" i="26"/>
  <c r="P58" i="26"/>
  <c r="Q58" i="26"/>
  <c r="R58" i="26"/>
  <c r="S58" i="26"/>
  <c r="T58" i="26"/>
  <c r="U58" i="26"/>
  <c r="V58" i="26"/>
  <c r="W58" i="26"/>
  <c r="X58" i="26"/>
  <c r="Y58" i="26"/>
  <c r="Z58" i="26"/>
  <c r="AA58" i="26"/>
  <c r="AB58" i="26"/>
  <c r="AC58" i="26"/>
  <c r="AD58" i="26"/>
  <c r="AE58" i="26"/>
  <c r="AF58" i="26"/>
  <c r="AG58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F57" i="26"/>
  <c r="AG57" i="26"/>
  <c r="E56" i="26"/>
  <c r="F56" i="26"/>
  <c r="G56" i="26"/>
  <c r="H56" i="26"/>
  <c r="I56" i="26"/>
  <c r="J56" i="26"/>
  <c r="K56" i="26"/>
  <c r="L56" i="26"/>
  <c r="M56" i="26"/>
  <c r="N56" i="26"/>
  <c r="O56" i="26"/>
  <c r="P56" i="26"/>
  <c r="Q56" i="26"/>
  <c r="R56" i="26"/>
  <c r="S56" i="26"/>
  <c r="T56" i="26"/>
  <c r="U56" i="26"/>
  <c r="V56" i="26"/>
  <c r="W56" i="26"/>
  <c r="X56" i="26"/>
  <c r="Y56" i="26"/>
  <c r="Z56" i="26"/>
  <c r="AA56" i="26"/>
  <c r="AB56" i="26"/>
  <c r="AC56" i="26"/>
  <c r="AD56" i="26"/>
  <c r="AE56" i="26"/>
  <c r="AF56" i="26"/>
  <c r="AG56" i="26"/>
  <c r="D58" i="26"/>
  <c r="D57" i="26"/>
  <c r="D56" i="26"/>
  <c r="E58" i="25"/>
  <c r="F58" i="25"/>
  <c r="G58" i="25"/>
  <c r="H58" i="25"/>
  <c r="I58" i="25"/>
  <c r="J58" i="25"/>
  <c r="K58" i="25"/>
  <c r="L58" i="25"/>
  <c r="M58" i="25"/>
  <c r="N58" i="25"/>
  <c r="O58" i="25"/>
  <c r="P58" i="25"/>
  <c r="Q58" i="25"/>
  <c r="R58" i="25"/>
  <c r="S58" i="25"/>
  <c r="T58" i="25"/>
  <c r="U58" i="25"/>
  <c r="V58" i="25"/>
  <c r="W58" i="25"/>
  <c r="X58" i="25"/>
  <c r="Y58" i="25"/>
  <c r="Z58" i="25"/>
  <c r="AA58" i="25"/>
  <c r="AB58" i="25"/>
  <c r="AC58" i="25"/>
  <c r="AD58" i="25"/>
  <c r="AE58" i="25"/>
  <c r="AF58" i="25"/>
  <c r="AG58" i="25"/>
  <c r="AH58" i="25"/>
  <c r="E57" i="25"/>
  <c r="F57" i="25"/>
  <c r="G57" i="25"/>
  <c r="H57" i="25"/>
  <c r="I57" i="25"/>
  <c r="J57" i="25"/>
  <c r="K57" i="25"/>
  <c r="L57" i="25"/>
  <c r="M57" i="25"/>
  <c r="N57" i="25"/>
  <c r="O57" i="25"/>
  <c r="P57" i="25"/>
  <c r="Q57" i="25"/>
  <c r="R57" i="25"/>
  <c r="S57" i="25"/>
  <c r="T57" i="25"/>
  <c r="U57" i="25"/>
  <c r="V57" i="25"/>
  <c r="W57" i="25"/>
  <c r="X57" i="25"/>
  <c r="Y57" i="25"/>
  <c r="Z57" i="25"/>
  <c r="AA57" i="25"/>
  <c r="AB57" i="25"/>
  <c r="AC57" i="25"/>
  <c r="AD57" i="25"/>
  <c r="AE57" i="25"/>
  <c r="AF57" i="25"/>
  <c r="AG57" i="25"/>
  <c r="AH57" i="25"/>
  <c r="E56" i="25"/>
  <c r="F56" i="25"/>
  <c r="G56" i="25"/>
  <c r="H56" i="25"/>
  <c r="I56" i="25"/>
  <c r="J56" i="25"/>
  <c r="K56" i="25"/>
  <c r="L56" i="25"/>
  <c r="M56" i="25"/>
  <c r="N56" i="25"/>
  <c r="O56" i="25"/>
  <c r="P56" i="25"/>
  <c r="Q56" i="25"/>
  <c r="R56" i="25"/>
  <c r="S56" i="25"/>
  <c r="T56" i="25"/>
  <c r="U56" i="25"/>
  <c r="V56" i="25"/>
  <c r="W56" i="25"/>
  <c r="X56" i="25"/>
  <c r="Y56" i="25"/>
  <c r="Z56" i="25"/>
  <c r="AA56" i="25"/>
  <c r="AB56" i="25"/>
  <c r="AC56" i="25"/>
  <c r="AD56" i="25"/>
  <c r="AE56" i="25"/>
  <c r="AF56" i="25"/>
  <c r="AG56" i="25"/>
  <c r="AH56" i="25"/>
  <c r="D58" i="25"/>
  <c r="D57" i="25"/>
  <c r="D56" i="25"/>
  <c r="E58" i="24"/>
  <c r="F58" i="24"/>
  <c r="G58" i="24"/>
  <c r="H58" i="24"/>
  <c r="I58" i="24"/>
  <c r="J58" i="24"/>
  <c r="K58" i="24"/>
  <c r="L58" i="24"/>
  <c r="M58" i="24"/>
  <c r="N58" i="24"/>
  <c r="O58" i="24"/>
  <c r="P58" i="24"/>
  <c r="Q58" i="24"/>
  <c r="R58" i="24"/>
  <c r="S58" i="24"/>
  <c r="T58" i="24"/>
  <c r="U58" i="24"/>
  <c r="V58" i="24"/>
  <c r="W58" i="24"/>
  <c r="X58" i="24"/>
  <c r="Y58" i="24"/>
  <c r="Z58" i="24"/>
  <c r="AA58" i="24"/>
  <c r="AB58" i="24"/>
  <c r="AC58" i="24"/>
  <c r="AD58" i="24"/>
  <c r="AE58" i="24"/>
  <c r="AF58" i="24"/>
  <c r="AG58" i="24"/>
  <c r="E57" i="24"/>
  <c r="F57" i="24"/>
  <c r="G57" i="24"/>
  <c r="H57" i="24"/>
  <c r="I57" i="24"/>
  <c r="J57" i="24"/>
  <c r="K57" i="24"/>
  <c r="L57" i="24"/>
  <c r="M57" i="24"/>
  <c r="N57" i="24"/>
  <c r="O57" i="24"/>
  <c r="P57" i="24"/>
  <c r="Q57" i="24"/>
  <c r="R57" i="24"/>
  <c r="S57" i="24"/>
  <c r="T57" i="24"/>
  <c r="U57" i="24"/>
  <c r="V57" i="24"/>
  <c r="W57" i="24"/>
  <c r="X57" i="24"/>
  <c r="Y57" i="24"/>
  <c r="Z57" i="24"/>
  <c r="AA57" i="24"/>
  <c r="AB57" i="24"/>
  <c r="AC57" i="24"/>
  <c r="AD57" i="24"/>
  <c r="AE57" i="24"/>
  <c r="AF57" i="24"/>
  <c r="AG57" i="24"/>
  <c r="E56" i="24"/>
  <c r="F56" i="24"/>
  <c r="G56" i="24"/>
  <c r="H56" i="24"/>
  <c r="I56" i="24"/>
  <c r="J56" i="24"/>
  <c r="K56" i="24"/>
  <c r="L56" i="24"/>
  <c r="M56" i="24"/>
  <c r="N56" i="24"/>
  <c r="O56" i="24"/>
  <c r="P56" i="24"/>
  <c r="Q56" i="24"/>
  <c r="R56" i="24"/>
  <c r="S56" i="24"/>
  <c r="T56" i="24"/>
  <c r="U56" i="24"/>
  <c r="V56" i="24"/>
  <c r="W56" i="24"/>
  <c r="X56" i="24"/>
  <c r="Y56" i="24"/>
  <c r="Z56" i="24"/>
  <c r="AA56" i="24"/>
  <c r="AB56" i="24"/>
  <c r="AC56" i="24"/>
  <c r="AD56" i="24"/>
  <c r="AE56" i="24"/>
  <c r="AF56" i="24"/>
  <c r="AG56" i="24"/>
  <c r="D58" i="24"/>
  <c r="D57" i="24"/>
  <c r="D56" i="24"/>
  <c r="E58" i="23"/>
  <c r="F58" i="23"/>
  <c r="G58" i="23"/>
  <c r="H58" i="23"/>
  <c r="I58" i="23"/>
  <c r="J58" i="23"/>
  <c r="K58" i="23"/>
  <c r="L58" i="23"/>
  <c r="M58" i="23"/>
  <c r="N58" i="23"/>
  <c r="O58" i="23"/>
  <c r="P58" i="23"/>
  <c r="Q58" i="23"/>
  <c r="R58" i="23"/>
  <c r="S58" i="23"/>
  <c r="T58" i="23"/>
  <c r="U58" i="23"/>
  <c r="V58" i="23"/>
  <c r="W58" i="23"/>
  <c r="X58" i="23"/>
  <c r="Y58" i="23"/>
  <c r="Z58" i="23"/>
  <c r="AA58" i="23"/>
  <c r="AB58" i="23"/>
  <c r="AC58" i="23"/>
  <c r="AD58" i="23"/>
  <c r="AE58" i="23"/>
  <c r="AF58" i="23"/>
  <c r="AG58" i="23"/>
  <c r="AH58" i="23"/>
  <c r="E57" i="23"/>
  <c r="F57" i="23"/>
  <c r="G57" i="23"/>
  <c r="H57" i="23"/>
  <c r="I57" i="23"/>
  <c r="J57" i="23"/>
  <c r="K57" i="23"/>
  <c r="L57" i="23"/>
  <c r="M57" i="23"/>
  <c r="N57" i="23"/>
  <c r="O57" i="23"/>
  <c r="P57" i="23"/>
  <c r="Q57" i="23"/>
  <c r="R57" i="23"/>
  <c r="S57" i="23"/>
  <c r="T57" i="23"/>
  <c r="U57" i="23"/>
  <c r="V57" i="23"/>
  <c r="W57" i="23"/>
  <c r="X57" i="23"/>
  <c r="Y57" i="23"/>
  <c r="Z57" i="23"/>
  <c r="AA57" i="23"/>
  <c r="AB57" i="23"/>
  <c r="AC57" i="23"/>
  <c r="AD57" i="23"/>
  <c r="AE57" i="23"/>
  <c r="AF57" i="23"/>
  <c r="AG57" i="23"/>
  <c r="AH57" i="23"/>
  <c r="E56" i="23"/>
  <c r="F56" i="23"/>
  <c r="G56" i="23"/>
  <c r="H56" i="23"/>
  <c r="I56" i="23"/>
  <c r="J56" i="23"/>
  <c r="K56" i="23"/>
  <c r="L56" i="23"/>
  <c r="M56" i="23"/>
  <c r="N56" i="23"/>
  <c r="O56" i="23"/>
  <c r="P56" i="23"/>
  <c r="Q56" i="23"/>
  <c r="R56" i="23"/>
  <c r="S56" i="23"/>
  <c r="T56" i="23"/>
  <c r="V56" i="23"/>
  <c r="W56" i="23"/>
  <c r="X56" i="23"/>
  <c r="Y56" i="23"/>
  <c r="Z56" i="23"/>
  <c r="AA56" i="23"/>
  <c r="AB56" i="23"/>
  <c r="AC56" i="23"/>
  <c r="AD56" i="23"/>
  <c r="AE56" i="23"/>
  <c r="AF56" i="23"/>
  <c r="AG56" i="23"/>
  <c r="AH56" i="23"/>
  <c r="D58" i="23"/>
  <c r="D57" i="23"/>
  <c r="D56" i="23"/>
  <c r="E58" i="22"/>
  <c r="F58" i="22"/>
  <c r="G58" i="22"/>
  <c r="H58" i="22"/>
  <c r="I58" i="22"/>
  <c r="J58" i="22"/>
  <c r="K58" i="22"/>
  <c r="L58" i="22"/>
  <c r="M58" i="22"/>
  <c r="N58" i="22"/>
  <c r="O58" i="22"/>
  <c r="P58" i="22"/>
  <c r="Q58" i="22"/>
  <c r="R58" i="22"/>
  <c r="S58" i="22"/>
  <c r="T58" i="22"/>
  <c r="U58" i="22"/>
  <c r="V58" i="22"/>
  <c r="W58" i="22"/>
  <c r="X58" i="22"/>
  <c r="Y58" i="22"/>
  <c r="Z58" i="22"/>
  <c r="AA58" i="22"/>
  <c r="AB58" i="22"/>
  <c r="AC58" i="22"/>
  <c r="AD58" i="22"/>
  <c r="AE58" i="22"/>
  <c r="AF58" i="22"/>
  <c r="AG58" i="22"/>
  <c r="AH58" i="22"/>
  <c r="E57" i="22"/>
  <c r="F57" i="22"/>
  <c r="G57" i="22"/>
  <c r="H57" i="22"/>
  <c r="I57" i="22"/>
  <c r="J57" i="22"/>
  <c r="K57" i="22"/>
  <c r="L57" i="22"/>
  <c r="M57" i="22"/>
  <c r="N57" i="22"/>
  <c r="O57" i="22"/>
  <c r="P57" i="22"/>
  <c r="Q57" i="22"/>
  <c r="R57" i="22"/>
  <c r="S57" i="22"/>
  <c r="T57" i="22"/>
  <c r="U57" i="22"/>
  <c r="V57" i="22"/>
  <c r="W57" i="22"/>
  <c r="X57" i="22"/>
  <c r="Y57" i="22"/>
  <c r="Z57" i="22"/>
  <c r="AA57" i="22"/>
  <c r="AB57" i="22"/>
  <c r="AC57" i="22"/>
  <c r="AD57" i="22"/>
  <c r="AE57" i="22"/>
  <c r="AF57" i="22"/>
  <c r="AG57" i="22"/>
  <c r="AH57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S56" i="22"/>
  <c r="T56" i="22"/>
  <c r="U56" i="22"/>
  <c r="V56" i="22"/>
  <c r="W56" i="22"/>
  <c r="X56" i="22"/>
  <c r="Z56" i="22"/>
  <c r="AA56" i="22"/>
  <c r="AB56" i="22"/>
  <c r="AC56" i="22"/>
  <c r="AD56" i="22"/>
  <c r="AE56" i="22"/>
  <c r="AF56" i="22"/>
  <c r="AG56" i="22"/>
  <c r="AH56" i="22"/>
  <c r="D58" i="22"/>
  <c r="D57" i="22"/>
  <c r="D56" i="22"/>
  <c r="E58" i="20"/>
  <c r="F58" i="20"/>
  <c r="G58" i="20"/>
  <c r="H58" i="20"/>
  <c r="I58" i="20"/>
  <c r="J58" i="20"/>
  <c r="K58" i="20"/>
  <c r="L58" i="20"/>
  <c r="M58" i="20"/>
  <c r="N58" i="20"/>
  <c r="O58" i="20"/>
  <c r="P58" i="20"/>
  <c r="Q58" i="20"/>
  <c r="R58" i="20"/>
  <c r="S58" i="20"/>
  <c r="T58" i="20"/>
  <c r="U58" i="20"/>
  <c r="V58" i="20"/>
  <c r="W58" i="20"/>
  <c r="X58" i="20"/>
  <c r="Y58" i="20"/>
  <c r="Z58" i="20"/>
  <c r="AA58" i="20"/>
  <c r="AB58" i="20"/>
  <c r="AC58" i="20"/>
  <c r="AD58" i="20"/>
  <c r="AE58" i="20"/>
  <c r="AF58" i="20"/>
  <c r="AG58" i="20"/>
  <c r="E57" i="20"/>
  <c r="F57" i="20"/>
  <c r="G57" i="20"/>
  <c r="H57" i="20"/>
  <c r="I57" i="20"/>
  <c r="J57" i="20"/>
  <c r="K57" i="20"/>
  <c r="L57" i="20"/>
  <c r="M57" i="20"/>
  <c r="N57" i="20"/>
  <c r="O57" i="20"/>
  <c r="P57" i="20"/>
  <c r="Q57" i="20"/>
  <c r="R57" i="20"/>
  <c r="S57" i="20"/>
  <c r="T57" i="20"/>
  <c r="U57" i="20"/>
  <c r="V57" i="20"/>
  <c r="W57" i="20"/>
  <c r="X57" i="20"/>
  <c r="Y57" i="20"/>
  <c r="Z57" i="20"/>
  <c r="AA57" i="20"/>
  <c r="AB57" i="20"/>
  <c r="AC57" i="20"/>
  <c r="AD57" i="20"/>
  <c r="AE57" i="20"/>
  <c r="AF57" i="20"/>
  <c r="AG57" i="20"/>
  <c r="E56" i="20"/>
  <c r="F56" i="20"/>
  <c r="G56" i="20"/>
  <c r="H56" i="20"/>
  <c r="I56" i="20"/>
  <c r="J56" i="20"/>
  <c r="K56" i="20"/>
  <c r="L56" i="20"/>
  <c r="M56" i="20"/>
  <c r="N56" i="20"/>
  <c r="O56" i="20"/>
  <c r="P56" i="20"/>
  <c r="Q56" i="20"/>
  <c r="R56" i="20"/>
  <c r="T56" i="20"/>
  <c r="U56" i="20"/>
  <c r="V56" i="20"/>
  <c r="W56" i="20"/>
  <c r="X56" i="20"/>
  <c r="Y56" i="20"/>
  <c r="Z56" i="20"/>
  <c r="AA56" i="20"/>
  <c r="AB56" i="20"/>
  <c r="AC56" i="20"/>
  <c r="AD56" i="20"/>
  <c r="AE56" i="20"/>
  <c r="AF56" i="20"/>
  <c r="AG56" i="20"/>
  <c r="D58" i="20"/>
  <c r="D57" i="20"/>
  <c r="D56" i="20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D58" i="9"/>
  <c r="D57" i="9"/>
  <c r="D56" i="9"/>
  <c r="E58" i="31"/>
  <c r="F58" i="31"/>
  <c r="G58" i="31"/>
  <c r="H58" i="31"/>
  <c r="I58" i="31"/>
  <c r="J58" i="31"/>
  <c r="K58" i="31"/>
  <c r="L58" i="31"/>
  <c r="M58" i="31"/>
  <c r="N58" i="31"/>
  <c r="O58" i="31"/>
  <c r="P58" i="31"/>
  <c r="Q58" i="31"/>
  <c r="R58" i="31"/>
  <c r="S58" i="31"/>
  <c r="T58" i="31"/>
  <c r="U58" i="31"/>
  <c r="V58" i="31"/>
  <c r="W58" i="31"/>
  <c r="X58" i="31"/>
  <c r="Y58" i="31"/>
  <c r="Z58" i="31"/>
  <c r="AA58" i="31"/>
  <c r="AB58" i="31"/>
  <c r="AC58" i="31"/>
  <c r="AD58" i="31"/>
  <c r="AE58" i="31"/>
  <c r="AF58" i="31"/>
  <c r="AG58" i="31"/>
  <c r="E57" i="31"/>
  <c r="F57" i="31"/>
  <c r="G57" i="31"/>
  <c r="H57" i="31"/>
  <c r="I57" i="31"/>
  <c r="J57" i="31"/>
  <c r="K57" i="31"/>
  <c r="L57" i="31"/>
  <c r="M57" i="31"/>
  <c r="N57" i="31"/>
  <c r="O57" i="31"/>
  <c r="P57" i="31"/>
  <c r="Q57" i="31"/>
  <c r="R57" i="31"/>
  <c r="S57" i="31"/>
  <c r="T57" i="31"/>
  <c r="U57" i="31"/>
  <c r="V57" i="31"/>
  <c r="W57" i="31"/>
  <c r="X57" i="31"/>
  <c r="Y57" i="31"/>
  <c r="Z57" i="31"/>
  <c r="AA57" i="31"/>
  <c r="AB57" i="31"/>
  <c r="AC57" i="31"/>
  <c r="AD57" i="31"/>
  <c r="AE57" i="31"/>
  <c r="AF57" i="31"/>
  <c r="AG57" i="31"/>
  <c r="E56" i="31"/>
  <c r="F56" i="31"/>
  <c r="G56" i="31"/>
  <c r="H56" i="31"/>
  <c r="I56" i="31"/>
  <c r="J56" i="31"/>
  <c r="K56" i="31"/>
  <c r="L56" i="31"/>
  <c r="M56" i="31"/>
  <c r="N56" i="31"/>
  <c r="O56" i="31"/>
  <c r="P56" i="31"/>
  <c r="Q56" i="31"/>
  <c r="R56" i="31"/>
  <c r="S56" i="31"/>
  <c r="T56" i="31"/>
  <c r="U56" i="31"/>
  <c r="V56" i="31"/>
  <c r="W56" i="31"/>
  <c r="X56" i="31"/>
  <c r="Y56" i="31"/>
  <c r="Z56" i="31"/>
  <c r="AA56" i="31"/>
  <c r="AB56" i="31"/>
  <c r="AC56" i="31"/>
  <c r="AD56" i="31"/>
  <c r="AE56" i="31"/>
  <c r="AF56" i="31"/>
  <c r="AG56" i="31"/>
  <c r="D58" i="31"/>
  <c r="D57" i="31"/>
  <c r="D56" i="31"/>
  <c r="H60" i="30"/>
  <c r="D60" i="30"/>
  <c r="E58" i="30"/>
  <c r="F58" i="30"/>
  <c r="G58" i="30"/>
  <c r="H58" i="30"/>
  <c r="I58" i="30"/>
  <c r="J58" i="30"/>
  <c r="K58" i="30"/>
  <c r="L58" i="30"/>
  <c r="M58" i="30"/>
  <c r="N58" i="30"/>
  <c r="O58" i="30"/>
  <c r="P58" i="30"/>
  <c r="Q58" i="30"/>
  <c r="R58" i="30"/>
  <c r="S58" i="30"/>
  <c r="T58" i="30"/>
  <c r="U58" i="30"/>
  <c r="V58" i="30"/>
  <c r="W58" i="30"/>
  <c r="X58" i="30"/>
  <c r="Y58" i="30"/>
  <c r="Z58" i="30"/>
  <c r="AA58" i="30"/>
  <c r="AB58" i="30"/>
  <c r="AC58" i="30"/>
  <c r="AD58" i="30"/>
  <c r="AE58" i="30"/>
  <c r="AF58" i="30"/>
  <c r="AG58" i="30"/>
  <c r="AH58" i="30"/>
  <c r="E57" i="30"/>
  <c r="F57" i="30"/>
  <c r="G57" i="30"/>
  <c r="H57" i="30"/>
  <c r="I57" i="30"/>
  <c r="J57" i="30"/>
  <c r="K57" i="30"/>
  <c r="L57" i="30"/>
  <c r="M57" i="30"/>
  <c r="N57" i="30"/>
  <c r="O57" i="30"/>
  <c r="P57" i="30"/>
  <c r="Q57" i="30"/>
  <c r="R57" i="30"/>
  <c r="S57" i="30"/>
  <c r="T57" i="30"/>
  <c r="U57" i="30"/>
  <c r="V57" i="30"/>
  <c r="W57" i="30"/>
  <c r="X57" i="30"/>
  <c r="Y57" i="30"/>
  <c r="Z57" i="30"/>
  <c r="AA57" i="30"/>
  <c r="AB57" i="30"/>
  <c r="AC57" i="30"/>
  <c r="AD57" i="30"/>
  <c r="AE57" i="30"/>
  <c r="AF57" i="30"/>
  <c r="AG57" i="30"/>
  <c r="AH57" i="30"/>
  <c r="E56" i="30"/>
  <c r="F56" i="30"/>
  <c r="G56" i="30"/>
  <c r="H56" i="30"/>
  <c r="I56" i="30"/>
  <c r="J56" i="30"/>
  <c r="K56" i="30"/>
  <c r="L56" i="30"/>
  <c r="M56" i="30"/>
  <c r="N56" i="30"/>
  <c r="O56" i="30"/>
  <c r="P56" i="30"/>
  <c r="Q56" i="30"/>
  <c r="R56" i="30"/>
  <c r="S56" i="30"/>
  <c r="T56" i="30"/>
  <c r="U56" i="30"/>
  <c r="V56" i="30"/>
  <c r="W56" i="30"/>
  <c r="X56" i="30"/>
  <c r="Y56" i="30"/>
  <c r="Z56" i="30"/>
  <c r="AA56" i="30"/>
  <c r="AB56" i="30"/>
  <c r="AC56" i="30"/>
  <c r="AD56" i="30"/>
  <c r="AE56" i="30"/>
  <c r="AF56" i="30"/>
  <c r="AG56" i="30"/>
  <c r="AH56" i="30"/>
  <c r="D58" i="30"/>
  <c r="D57" i="30"/>
  <c r="D56" i="30"/>
  <c r="D56" i="29"/>
  <c r="E56" i="29"/>
  <c r="F56" i="29"/>
  <c r="H56" i="29"/>
  <c r="I56" i="29"/>
  <c r="J56" i="29"/>
  <c r="K56" i="29"/>
  <c r="L56" i="29"/>
  <c r="M56" i="29"/>
  <c r="N56" i="29"/>
  <c r="O56" i="29"/>
  <c r="P56" i="29"/>
  <c r="Q56" i="29"/>
  <c r="R56" i="29"/>
  <c r="S56" i="29"/>
  <c r="T56" i="29"/>
  <c r="U56" i="29"/>
  <c r="V56" i="29"/>
  <c r="W56" i="29"/>
  <c r="X56" i="29"/>
  <c r="Y56" i="29"/>
  <c r="Z56" i="29"/>
  <c r="AA56" i="29"/>
  <c r="AB56" i="29"/>
  <c r="AC56" i="29"/>
  <c r="AD56" i="29"/>
  <c r="AE56" i="29"/>
  <c r="AF56" i="29"/>
  <c r="G56" i="29"/>
  <c r="D57" i="29"/>
  <c r="E57" i="29"/>
  <c r="F57" i="29"/>
  <c r="H57" i="29"/>
  <c r="I57" i="29"/>
  <c r="J57" i="29"/>
  <c r="K57" i="29"/>
  <c r="L57" i="29"/>
  <c r="M57" i="29"/>
  <c r="N57" i="29"/>
  <c r="O57" i="29"/>
  <c r="P57" i="29"/>
  <c r="Q57" i="29"/>
  <c r="R57" i="29"/>
  <c r="S57" i="29"/>
  <c r="T57" i="29"/>
  <c r="U57" i="29"/>
  <c r="V57" i="29"/>
  <c r="W57" i="29"/>
  <c r="X57" i="29"/>
  <c r="Y57" i="29"/>
  <c r="Z57" i="29"/>
  <c r="AA57" i="29"/>
  <c r="AB57" i="29"/>
  <c r="AC57" i="29"/>
  <c r="AD57" i="29"/>
  <c r="AE57" i="29"/>
  <c r="AF57" i="29"/>
  <c r="G57" i="29"/>
  <c r="D58" i="29"/>
  <c r="E58" i="29"/>
  <c r="F58" i="29"/>
  <c r="G58" i="29"/>
  <c r="H58" i="29"/>
  <c r="I58" i="29"/>
  <c r="J58" i="29"/>
  <c r="K58" i="29"/>
  <c r="L58" i="29"/>
  <c r="M58" i="29"/>
  <c r="N58" i="29"/>
  <c r="O58" i="29"/>
  <c r="P58" i="29"/>
  <c r="Q58" i="29"/>
  <c r="R58" i="29"/>
  <c r="S58" i="29"/>
  <c r="T58" i="29"/>
  <c r="U58" i="29"/>
  <c r="V58" i="29"/>
  <c r="W58" i="29"/>
  <c r="X58" i="29"/>
  <c r="Y58" i="29"/>
  <c r="Z58" i="29"/>
  <c r="AA58" i="29"/>
  <c r="AB58" i="29"/>
  <c r="AC58" i="29"/>
  <c r="AD58" i="29"/>
  <c r="AE58" i="29"/>
  <c r="AF58" i="29"/>
  <c r="AG10" i="29"/>
  <c r="AI10" i="30" l="1"/>
  <c r="AK51" i="28"/>
  <c r="AK52" i="28"/>
  <c r="AK53" i="28"/>
  <c r="AK54" i="28"/>
  <c r="AK55" i="28"/>
  <c r="AJ51" i="28"/>
  <c r="AJ52" i="28"/>
  <c r="AJ53" i="28"/>
  <c r="AJ54" i="28"/>
  <c r="AJ55" i="28"/>
  <c r="AI51" i="28"/>
  <c r="AI52" i="28"/>
  <c r="AI53" i="28"/>
  <c r="AI54" i="28"/>
  <c r="AI55" i="28"/>
  <c r="C51" i="28"/>
  <c r="C52" i="28"/>
  <c r="C53" i="28"/>
  <c r="C54" i="28"/>
  <c r="C55" i="28"/>
  <c r="B51" i="28"/>
  <c r="B52" i="28"/>
  <c r="B53" i="28"/>
  <c r="B54" i="28"/>
  <c r="B55" i="28"/>
  <c r="A51" i="28"/>
  <c r="A52" i="28"/>
  <c r="A53" i="28"/>
  <c r="A54" i="28"/>
  <c r="A55" i="28"/>
  <c r="AK51" i="27"/>
  <c r="AK52" i="27"/>
  <c r="AK53" i="27"/>
  <c r="AK54" i="27"/>
  <c r="AK55" i="27"/>
  <c r="AJ51" i="27"/>
  <c r="AJ52" i="27"/>
  <c r="AJ53" i="27"/>
  <c r="AJ54" i="27"/>
  <c r="AJ55" i="27"/>
  <c r="AI51" i="27"/>
  <c r="AI52" i="27"/>
  <c r="AI53" i="27"/>
  <c r="AI54" i="27"/>
  <c r="AI55" i="27"/>
  <c r="C52" i="27"/>
  <c r="C53" i="27"/>
  <c r="C54" i="27"/>
  <c r="C55" i="27"/>
  <c r="B52" i="27"/>
  <c r="B53" i="27"/>
  <c r="B54" i="27"/>
  <c r="B55" i="27"/>
  <c r="A52" i="27"/>
  <c r="A53" i="27"/>
  <c r="A54" i="27"/>
  <c r="A55" i="27"/>
  <c r="AJ51" i="26"/>
  <c r="AJ52" i="26"/>
  <c r="AJ53" i="26"/>
  <c r="AJ54" i="26"/>
  <c r="AJ55" i="26"/>
  <c r="AI51" i="26"/>
  <c r="AI52" i="26"/>
  <c r="AI53" i="26"/>
  <c r="AI54" i="26"/>
  <c r="AI55" i="26"/>
  <c r="AH51" i="26"/>
  <c r="AH52" i="26"/>
  <c r="AH53" i="26"/>
  <c r="AH54" i="26"/>
  <c r="AH55" i="26"/>
  <c r="C50" i="26"/>
  <c r="C51" i="26"/>
  <c r="C52" i="26"/>
  <c r="C53" i="26"/>
  <c r="C54" i="26"/>
  <c r="C55" i="26"/>
  <c r="B50" i="26"/>
  <c r="B51" i="26"/>
  <c r="B52" i="26"/>
  <c r="B53" i="26"/>
  <c r="B54" i="26"/>
  <c r="B55" i="26"/>
  <c r="A50" i="26"/>
  <c r="A51" i="26"/>
  <c r="A52" i="26"/>
  <c r="A53" i="26"/>
  <c r="A54" i="26"/>
  <c r="A55" i="26"/>
  <c r="AK52" i="25"/>
  <c r="AK53" i="25"/>
  <c r="AK54" i="25"/>
  <c r="AK55" i="25"/>
  <c r="AJ52" i="25"/>
  <c r="AJ53" i="25"/>
  <c r="AJ54" i="25"/>
  <c r="AJ55" i="25"/>
  <c r="AI52" i="25"/>
  <c r="AI53" i="25"/>
  <c r="AI54" i="25"/>
  <c r="AI55" i="25"/>
  <c r="C52" i="25"/>
  <c r="C53" i="25"/>
  <c r="C54" i="25"/>
  <c r="C55" i="25"/>
  <c r="B52" i="25"/>
  <c r="B53" i="25"/>
  <c r="B54" i="25"/>
  <c r="B55" i="25"/>
  <c r="A52" i="25"/>
  <c r="A53" i="25"/>
  <c r="A54" i="25"/>
  <c r="A55" i="25"/>
  <c r="AJ53" i="24"/>
  <c r="AJ54" i="24"/>
  <c r="AJ55" i="24"/>
  <c r="AI53" i="24"/>
  <c r="AI54" i="24"/>
  <c r="AI55" i="24"/>
  <c r="AH53" i="24"/>
  <c r="AH54" i="24"/>
  <c r="AH55" i="24"/>
  <c r="C53" i="24"/>
  <c r="C54" i="24"/>
  <c r="C55" i="24"/>
  <c r="B53" i="24"/>
  <c r="B54" i="24"/>
  <c r="B55" i="24"/>
  <c r="A53" i="24"/>
  <c r="A54" i="24"/>
  <c r="A55" i="24"/>
  <c r="AK53" i="23"/>
  <c r="AK54" i="23"/>
  <c r="AK55" i="23"/>
  <c r="AJ53" i="23"/>
  <c r="AJ54" i="23"/>
  <c r="AJ55" i="23"/>
  <c r="AI53" i="23"/>
  <c r="AI54" i="23"/>
  <c r="AI55" i="23"/>
  <c r="C52" i="23"/>
  <c r="C53" i="23"/>
  <c r="C54" i="23"/>
  <c r="C55" i="23"/>
  <c r="B52" i="23"/>
  <c r="B53" i="23"/>
  <c r="B54" i="23"/>
  <c r="B55" i="23"/>
  <c r="A52" i="23"/>
  <c r="A53" i="23"/>
  <c r="A54" i="23"/>
  <c r="A55" i="23"/>
  <c r="AK52" i="22"/>
  <c r="AK53" i="22"/>
  <c r="AK54" i="22"/>
  <c r="AK55" i="22"/>
  <c r="AJ52" i="22"/>
  <c r="AJ53" i="22"/>
  <c r="AJ54" i="22"/>
  <c r="AJ55" i="22"/>
  <c r="AI52" i="22"/>
  <c r="AI53" i="22"/>
  <c r="AI54" i="22"/>
  <c r="AI55" i="22"/>
  <c r="C52" i="22"/>
  <c r="C53" i="22"/>
  <c r="C54" i="22"/>
  <c r="C55" i="22"/>
  <c r="B52" i="22"/>
  <c r="B53" i="22"/>
  <c r="B54" i="22"/>
  <c r="B55" i="22"/>
  <c r="AH56" i="20"/>
  <c r="C53" i="20"/>
  <c r="C54" i="20"/>
  <c r="C55" i="20"/>
  <c r="B53" i="20"/>
  <c r="B54" i="20"/>
  <c r="B55" i="20"/>
  <c r="A53" i="20"/>
  <c r="A54" i="20"/>
  <c r="A55" i="20"/>
  <c r="AJ52" i="20"/>
  <c r="AJ53" i="20"/>
  <c r="AJ54" i="20"/>
  <c r="AJ55" i="20"/>
  <c r="AI52" i="20"/>
  <c r="AI53" i="20"/>
  <c r="AI54" i="20"/>
  <c r="AI55" i="20"/>
  <c r="AH52" i="20"/>
  <c r="AH53" i="20"/>
  <c r="AH54" i="20"/>
  <c r="AH55" i="20"/>
  <c r="AJ49" i="31" l="1"/>
  <c r="N49" i="19" s="1"/>
  <c r="AJ50" i="31"/>
  <c r="N50" i="19" s="1"/>
  <c r="AJ51" i="31"/>
  <c r="N51" i="19" s="1"/>
  <c r="AJ52" i="31"/>
  <c r="N52" i="19" s="1"/>
  <c r="AJ53" i="31"/>
  <c r="N53" i="19" s="1"/>
  <c r="AJ54" i="31"/>
  <c r="N54" i="19" s="1"/>
  <c r="AJ55" i="31"/>
  <c r="AI50" i="31"/>
  <c r="AI51" i="31"/>
  <c r="AI52" i="31"/>
  <c r="AI53" i="31"/>
  <c r="AI54" i="31"/>
  <c r="AI55" i="31"/>
  <c r="AH50" i="31"/>
  <c r="AH51" i="31"/>
  <c r="AH52" i="31"/>
  <c r="AH53" i="31"/>
  <c r="AH54" i="31"/>
  <c r="AH55" i="31"/>
  <c r="AK50" i="30"/>
  <c r="AK51" i="30"/>
  <c r="AK52" i="30"/>
  <c r="AK53" i="30"/>
  <c r="AK54" i="30"/>
  <c r="AK55" i="30"/>
  <c r="AJ48" i="30"/>
  <c r="AJ49" i="30"/>
  <c r="AJ50" i="30"/>
  <c r="AJ51" i="30"/>
  <c r="AJ52" i="30"/>
  <c r="AJ53" i="30"/>
  <c r="AJ54" i="30"/>
  <c r="AJ55" i="30"/>
  <c r="AI47" i="30"/>
  <c r="AI48" i="30"/>
  <c r="AI49" i="30"/>
  <c r="AI50" i="30"/>
  <c r="AI51" i="30"/>
  <c r="AI52" i="30"/>
  <c r="AI53" i="30"/>
  <c r="AI54" i="30"/>
  <c r="AI49" i="29"/>
  <c r="AI50" i="29"/>
  <c r="AI51" i="29"/>
  <c r="AI52" i="29"/>
  <c r="AI53" i="29"/>
  <c r="AI54" i="29"/>
  <c r="AI55" i="29"/>
  <c r="AH49" i="29"/>
  <c r="AH50" i="29"/>
  <c r="AH51" i="29"/>
  <c r="AH52" i="29"/>
  <c r="AH53" i="29"/>
  <c r="AH54" i="29"/>
  <c r="AH55" i="29"/>
  <c r="AG53" i="29"/>
  <c r="AG11" i="29"/>
  <c r="AG12" i="29"/>
  <c r="AG13" i="29"/>
  <c r="AG14" i="29"/>
  <c r="AG15" i="29"/>
  <c r="AG16" i="29"/>
  <c r="AG17" i="29"/>
  <c r="AG18" i="29"/>
  <c r="AG19" i="29"/>
  <c r="AG20" i="29"/>
  <c r="AG21" i="29"/>
  <c r="AG22" i="29"/>
  <c r="AG23" i="29"/>
  <c r="AG24" i="29"/>
  <c r="AG25" i="29"/>
  <c r="AG26" i="29"/>
  <c r="AG27" i="29"/>
  <c r="AG28" i="29"/>
  <c r="AG29" i="29"/>
  <c r="AG30" i="29"/>
  <c r="AG31" i="29"/>
  <c r="AG32" i="29"/>
  <c r="AG33" i="29"/>
  <c r="AG34" i="29"/>
  <c r="AG35" i="29"/>
  <c r="AG36" i="29"/>
  <c r="AG37" i="29"/>
  <c r="AG38" i="29"/>
  <c r="AG39" i="29"/>
  <c r="AG40" i="29"/>
  <c r="AG41" i="29"/>
  <c r="AG42" i="29"/>
  <c r="AG43" i="29"/>
  <c r="AG44" i="29"/>
  <c r="AG45" i="29"/>
  <c r="AG46" i="29"/>
  <c r="AG47" i="29"/>
  <c r="AG48" i="29"/>
  <c r="AG49" i="29"/>
  <c r="AG50" i="29"/>
  <c r="AG51" i="29"/>
  <c r="AG52" i="29"/>
  <c r="AG54" i="29"/>
  <c r="AG55" i="29"/>
  <c r="C46" i="31"/>
  <c r="C47" i="31"/>
  <c r="C48" i="31"/>
  <c r="C49" i="31"/>
  <c r="C50" i="31"/>
  <c r="C51" i="31"/>
  <c r="C52" i="31"/>
  <c r="C53" i="31"/>
  <c r="C54" i="31"/>
  <c r="C55" i="31"/>
  <c r="B46" i="31"/>
  <c r="B47" i="31"/>
  <c r="B48" i="31"/>
  <c r="B49" i="31"/>
  <c r="B50" i="31"/>
  <c r="B51" i="31"/>
  <c r="B52" i="31"/>
  <c r="B53" i="31"/>
  <c r="B54" i="31"/>
  <c r="B55" i="31"/>
  <c r="A46" i="31"/>
  <c r="A47" i="31"/>
  <c r="A48" i="31"/>
  <c r="A49" i="31"/>
  <c r="A50" i="31"/>
  <c r="A51" i="31"/>
  <c r="A52" i="31"/>
  <c r="A53" i="31"/>
  <c r="A54" i="31"/>
  <c r="A55" i="31"/>
  <c r="A53" i="22"/>
  <c r="A54" i="22"/>
  <c r="A55" i="22"/>
  <c r="AK52" i="9"/>
  <c r="AK53" i="9"/>
  <c r="AK54" i="9"/>
  <c r="AK55" i="9"/>
  <c r="AJ52" i="9"/>
  <c r="AJ53" i="9"/>
  <c r="AJ54" i="9"/>
  <c r="AJ55" i="9"/>
  <c r="AI52" i="9"/>
  <c r="AI53" i="9"/>
  <c r="AI54" i="9"/>
  <c r="AI55" i="9"/>
  <c r="C52" i="9"/>
  <c r="C53" i="9"/>
  <c r="C54" i="9"/>
  <c r="C55" i="9"/>
  <c r="B52" i="9"/>
  <c r="B53" i="9"/>
  <c r="B54" i="9"/>
  <c r="B55" i="9"/>
  <c r="A52" i="9"/>
  <c r="A53" i="9"/>
  <c r="A54" i="9"/>
  <c r="A55" i="9"/>
  <c r="C52" i="20"/>
  <c r="B52" i="20"/>
  <c r="A52" i="20"/>
  <c r="H60" i="31"/>
  <c r="G60" i="31"/>
  <c r="F60" i="31"/>
  <c r="E60" i="31"/>
  <c r="D60" i="31"/>
  <c r="AI49" i="31"/>
  <c r="AH49" i="31"/>
  <c r="AJ48" i="31"/>
  <c r="AI48" i="31"/>
  <c r="AH48" i="31"/>
  <c r="AJ47" i="31"/>
  <c r="N47" i="19" s="1"/>
  <c r="AI47" i="31"/>
  <c r="AH47" i="31"/>
  <c r="AJ46" i="31"/>
  <c r="N46" i="19" s="1"/>
  <c r="AI46" i="31"/>
  <c r="AH46" i="31"/>
  <c r="AJ45" i="31"/>
  <c r="N45" i="19" s="1"/>
  <c r="AI45" i="31"/>
  <c r="AH45" i="31"/>
  <c r="AJ44" i="31"/>
  <c r="N44" i="19" s="1"/>
  <c r="AI44" i="31"/>
  <c r="AH44" i="31"/>
  <c r="AJ43" i="31"/>
  <c r="N43" i="19" s="1"/>
  <c r="AI43" i="31"/>
  <c r="AH43" i="31"/>
  <c r="AJ42" i="31"/>
  <c r="AI42" i="31"/>
  <c r="AH42" i="31"/>
  <c r="AJ41" i="31"/>
  <c r="N41" i="19" s="1"/>
  <c r="AI41" i="31"/>
  <c r="AH41" i="31"/>
  <c r="AJ40" i="31"/>
  <c r="N40" i="19" s="1"/>
  <c r="AI40" i="31"/>
  <c r="AH40" i="31"/>
  <c r="AJ39" i="31"/>
  <c r="N39" i="19" s="1"/>
  <c r="AI39" i="31"/>
  <c r="AH39" i="31"/>
  <c r="AJ38" i="31"/>
  <c r="AI38" i="31"/>
  <c r="AH38" i="31"/>
  <c r="AJ37" i="31"/>
  <c r="N37" i="19" s="1"/>
  <c r="AI37" i="31"/>
  <c r="AH37" i="31"/>
  <c r="AJ36" i="31"/>
  <c r="N36" i="19" s="1"/>
  <c r="AI36" i="31"/>
  <c r="AH36" i="31"/>
  <c r="AJ35" i="31"/>
  <c r="N35" i="19" s="1"/>
  <c r="AI35" i="31"/>
  <c r="AH35" i="31"/>
  <c r="AJ34" i="31"/>
  <c r="N34" i="19" s="1"/>
  <c r="AI34" i="31"/>
  <c r="AH34" i="31"/>
  <c r="AJ33" i="31"/>
  <c r="N33" i="19" s="1"/>
  <c r="AI33" i="31"/>
  <c r="AH33" i="31"/>
  <c r="AJ32" i="31"/>
  <c r="N32" i="19" s="1"/>
  <c r="AI32" i="31"/>
  <c r="AH32" i="31"/>
  <c r="AJ31" i="31"/>
  <c r="N31" i="19" s="1"/>
  <c r="AI31" i="31"/>
  <c r="AH31" i="31"/>
  <c r="AJ30" i="31"/>
  <c r="N30" i="19" s="1"/>
  <c r="AI30" i="31"/>
  <c r="AH30" i="31"/>
  <c r="AJ29" i="31"/>
  <c r="N29" i="19" s="1"/>
  <c r="AI29" i="31"/>
  <c r="AH29" i="31"/>
  <c r="AJ28" i="31"/>
  <c r="N28" i="19" s="1"/>
  <c r="AI28" i="31"/>
  <c r="AH28" i="31"/>
  <c r="AJ27" i="31"/>
  <c r="N27" i="19" s="1"/>
  <c r="AI27" i="31"/>
  <c r="AH27" i="31"/>
  <c r="AJ26" i="31"/>
  <c r="N26" i="19" s="1"/>
  <c r="AI26" i="31"/>
  <c r="AH26" i="31"/>
  <c r="AJ25" i="31"/>
  <c r="N25" i="19" s="1"/>
  <c r="AI25" i="31"/>
  <c r="AH25" i="31"/>
  <c r="AJ24" i="31"/>
  <c r="N24" i="19" s="1"/>
  <c r="AI24" i="31"/>
  <c r="AH24" i="31"/>
  <c r="AJ23" i="31"/>
  <c r="N23" i="19" s="1"/>
  <c r="AI23" i="31"/>
  <c r="AH23" i="31"/>
  <c r="AJ22" i="31"/>
  <c r="N22" i="19" s="1"/>
  <c r="AI22" i="31"/>
  <c r="AH22" i="31"/>
  <c r="AJ21" i="31"/>
  <c r="N21" i="19" s="1"/>
  <c r="AI21" i="31"/>
  <c r="AH21" i="31"/>
  <c r="AJ20" i="31"/>
  <c r="N20" i="19" s="1"/>
  <c r="AI20" i="31"/>
  <c r="AH20" i="31"/>
  <c r="AJ19" i="31"/>
  <c r="N19" i="19" s="1"/>
  <c r="AI19" i="31"/>
  <c r="AH19" i="31"/>
  <c r="AJ18" i="31"/>
  <c r="N18" i="19" s="1"/>
  <c r="AI18" i="31"/>
  <c r="AH18" i="31"/>
  <c r="AJ17" i="31"/>
  <c r="N17" i="19" s="1"/>
  <c r="AI17" i="31"/>
  <c r="AH17" i="31"/>
  <c r="AJ16" i="31"/>
  <c r="N16" i="19" s="1"/>
  <c r="AI16" i="31"/>
  <c r="AH16" i="31"/>
  <c r="AJ15" i="31"/>
  <c r="N15" i="19" s="1"/>
  <c r="AI15" i="31"/>
  <c r="AH15" i="31"/>
  <c r="AJ14" i="31"/>
  <c r="N14" i="19" s="1"/>
  <c r="AI14" i="31"/>
  <c r="AH14" i="31"/>
  <c r="AJ13" i="31"/>
  <c r="N13" i="19" s="1"/>
  <c r="AI13" i="31"/>
  <c r="AH13" i="31"/>
  <c r="AJ12" i="31"/>
  <c r="N12" i="19" s="1"/>
  <c r="AI12" i="31"/>
  <c r="AH12" i="31"/>
  <c r="AJ11" i="31"/>
  <c r="N11" i="19" s="1"/>
  <c r="AI11" i="31"/>
  <c r="AH11" i="31"/>
  <c r="AJ10" i="31"/>
  <c r="N10" i="19" s="1"/>
  <c r="AI10" i="31"/>
  <c r="AH10" i="31"/>
  <c r="C10" i="31"/>
  <c r="B10" i="31"/>
  <c r="A10" i="31"/>
  <c r="T5" i="31"/>
  <c r="A3" i="31"/>
  <c r="N38" i="19"/>
  <c r="N42" i="19"/>
  <c r="N48" i="19"/>
  <c r="I60" i="31" l="1"/>
  <c r="N9" i="19" s="1"/>
  <c r="AN3" i="3"/>
  <c r="J45" i="4" l="1"/>
  <c r="J46" i="4"/>
  <c r="J47" i="4"/>
  <c r="A9" i="4"/>
  <c r="J48" i="4"/>
  <c r="J49" i="4"/>
  <c r="J50" i="4"/>
  <c r="J51" i="4"/>
  <c r="J52" i="4"/>
  <c r="J53" i="4"/>
  <c r="M54" i="19" l="1"/>
  <c r="G60" i="30"/>
  <c r="F60" i="30"/>
  <c r="E60" i="30"/>
  <c r="H60" i="29"/>
  <c r="G60" i="29"/>
  <c r="F60" i="29"/>
  <c r="E60" i="29"/>
  <c r="D60" i="29"/>
  <c r="H60" i="28"/>
  <c r="G60" i="28"/>
  <c r="F60" i="28"/>
  <c r="E60" i="28"/>
  <c r="D60" i="28"/>
  <c r="H60" i="27"/>
  <c r="G60" i="27"/>
  <c r="F60" i="27"/>
  <c r="E60" i="27"/>
  <c r="D60" i="27"/>
  <c r="H60" i="26"/>
  <c r="G60" i="26"/>
  <c r="F60" i="26"/>
  <c r="E60" i="26"/>
  <c r="D60" i="26"/>
  <c r="H60" i="25"/>
  <c r="G60" i="25"/>
  <c r="F60" i="25"/>
  <c r="E60" i="25"/>
  <c r="D60" i="25"/>
  <c r="H60" i="24"/>
  <c r="G60" i="24"/>
  <c r="F60" i="24"/>
  <c r="E60" i="24"/>
  <c r="D60" i="24"/>
  <c r="H60" i="23"/>
  <c r="G60" i="23"/>
  <c r="F60" i="23"/>
  <c r="E60" i="23"/>
  <c r="D60" i="23"/>
  <c r="H60" i="22"/>
  <c r="G60" i="22"/>
  <c r="F60" i="22"/>
  <c r="E60" i="22"/>
  <c r="D60" i="22"/>
  <c r="H60" i="20"/>
  <c r="G60" i="20"/>
  <c r="F60" i="20"/>
  <c r="E60" i="20"/>
  <c r="D60" i="20"/>
  <c r="H60" i="9"/>
  <c r="G60" i="9"/>
  <c r="F60" i="9"/>
  <c r="E60" i="9"/>
  <c r="D60" i="9"/>
  <c r="AK10" i="30"/>
  <c r="AK11" i="30"/>
  <c r="M11" i="19" s="1"/>
  <c r="AK12" i="30"/>
  <c r="AK13" i="30"/>
  <c r="AK14" i="30"/>
  <c r="AK15" i="30"/>
  <c r="AK16" i="30"/>
  <c r="AK17" i="30"/>
  <c r="AK18" i="30"/>
  <c r="AK19" i="30"/>
  <c r="M19" i="19" s="1"/>
  <c r="AK20" i="30"/>
  <c r="AK21" i="30"/>
  <c r="AK22" i="30"/>
  <c r="AK23" i="30"/>
  <c r="AK24" i="30"/>
  <c r="AK25" i="30"/>
  <c r="AK26" i="30"/>
  <c r="AK27" i="30"/>
  <c r="AK28" i="30"/>
  <c r="AK29" i="30"/>
  <c r="AK30" i="30"/>
  <c r="AK31" i="30"/>
  <c r="AK32" i="30"/>
  <c r="AK33" i="30"/>
  <c r="AK34" i="30"/>
  <c r="M34" i="19" s="1"/>
  <c r="AK35" i="30"/>
  <c r="M35" i="19" s="1"/>
  <c r="AK36" i="30"/>
  <c r="M36" i="19" s="1"/>
  <c r="AK37" i="30"/>
  <c r="M37" i="19" s="1"/>
  <c r="AK38" i="30"/>
  <c r="M38" i="19" s="1"/>
  <c r="AK39" i="30"/>
  <c r="M39" i="19" s="1"/>
  <c r="AK40" i="30"/>
  <c r="M40" i="19" s="1"/>
  <c r="AK41" i="30"/>
  <c r="M41" i="19" s="1"/>
  <c r="AK42" i="30"/>
  <c r="M42" i="19" s="1"/>
  <c r="AK43" i="30"/>
  <c r="M43" i="19" s="1"/>
  <c r="AK44" i="30"/>
  <c r="M44" i="19" s="1"/>
  <c r="AK45" i="30"/>
  <c r="M45" i="19" s="1"/>
  <c r="AK46" i="30"/>
  <c r="M46" i="19" s="1"/>
  <c r="AK47" i="30"/>
  <c r="M47" i="19" s="1"/>
  <c r="AK48" i="30"/>
  <c r="M48" i="19" s="1"/>
  <c r="AK49" i="30"/>
  <c r="M49" i="19" s="1"/>
  <c r="M50" i="19"/>
  <c r="M51" i="19"/>
  <c r="M52" i="19"/>
  <c r="M53" i="19"/>
  <c r="AJ11" i="30"/>
  <c r="AJ12" i="30"/>
  <c r="AJ13" i="30"/>
  <c r="AJ14" i="30"/>
  <c r="AJ15" i="30"/>
  <c r="AJ16" i="30"/>
  <c r="AJ17" i="30"/>
  <c r="AJ18" i="30"/>
  <c r="AJ19" i="30"/>
  <c r="AJ20" i="30"/>
  <c r="AJ21" i="30"/>
  <c r="AJ22" i="30"/>
  <c r="AJ23" i="30"/>
  <c r="AJ24" i="30"/>
  <c r="AJ25" i="30"/>
  <c r="AJ26" i="30"/>
  <c r="AJ27" i="30"/>
  <c r="AJ28" i="30"/>
  <c r="AJ29" i="30"/>
  <c r="AJ30" i="30"/>
  <c r="AJ31" i="30"/>
  <c r="AJ32" i="30"/>
  <c r="AJ33" i="30"/>
  <c r="AJ34" i="30"/>
  <c r="AJ35" i="30"/>
  <c r="AJ36" i="30"/>
  <c r="AJ37" i="30"/>
  <c r="AJ38" i="30"/>
  <c r="AJ39" i="30"/>
  <c r="AJ40" i="30"/>
  <c r="AJ41" i="30"/>
  <c r="AJ42" i="30"/>
  <c r="AJ43" i="30"/>
  <c r="AJ44" i="30"/>
  <c r="AJ45" i="30"/>
  <c r="AJ46" i="30"/>
  <c r="AJ47" i="30"/>
  <c r="AJ10" i="30"/>
  <c r="AI11" i="30"/>
  <c r="AI12" i="30"/>
  <c r="AI13" i="30"/>
  <c r="AI14" i="30"/>
  <c r="AI15" i="30"/>
  <c r="AI16" i="30"/>
  <c r="AI17" i="30"/>
  <c r="AI18" i="30"/>
  <c r="AI19" i="30"/>
  <c r="AI20" i="30"/>
  <c r="AI21" i="30"/>
  <c r="AI22" i="30"/>
  <c r="AI23" i="30"/>
  <c r="AI24" i="30"/>
  <c r="AI25" i="30"/>
  <c r="AI26" i="30"/>
  <c r="AI27" i="30"/>
  <c r="AI28" i="30"/>
  <c r="AI29" i="30"/>
  <c r="AI30" i="30"/>
  <c r="AI31" i="30"/>
  <c r="AI32" i="30"/>
  <c r="AI33" i="30"/>
  <c r="AI34" i="30"/>
  <c r="AI35" i="30"/>
  <c r="AI36" i="30"/>
  <c r="AI37" i="30"/>
  <c r="AI38" i="30"/>
  <c r="AI39" i="30"/>
  <c r="AI40" i="30"/>
  <c r="AI41" i="30"/>
  <c r="AI42" i="30"/>
  <c r="AI43" i="30"/>
  <c r="AI44" i="30"/>
  <c r="AI45" i="30"/>
  <c r="AI46" i="30"/>
  <c r="AI11" i="29"/>
  <c r="AI12" i="29"/>
  <c r="AI13" i="29"/>
  <c r="AI14" i="29"/>
  <c r="AI15" i="29"/>
  <c r="AI16" i="29"/>
  <c r="AI17" i="29"/>
  <c r="AI18" i="29"/>
  <c r="AI19" i="29"/>
  <c r="AI20" i="29"/>
  <c r="AI21" i="29"/>
  <c r="AI22" i="29"/>
  <c r="AI23" i="29"/>
  <c r="AI24" i="29"/>
  <c r="AI25" i="29"/>
  <c r="AI26" i="29"/>
  <c r="AI27" i="29"/>
  <c r="AI28" i="29"/>
  <c r="AI29" i="29"/>
  <c r="AI30" i="29"/>
  <c r="AI31" i="29"/>
  <c r="AI32" i="29"/>
  <c r="AI33" i="29"/>
  <c r="AI34" i="29"/>
  <c r="AI35" i="29"/>
  <c r="AI36" i="29"/>
  <c r="AI37" i="29"/>
  <c r="AI38" i="29"/>
  <c r="AI39" i="29"/>
  <c r="AI40" i="29"/>
  <c r="AI41" i="29"/>
  <c r="AI42" i="29"/>
  <c r="AI43" i="29"/>
  <c r="AI44" i="29"/>
  <c r="AI45" i="29"/>
  <c r="AI46" i="29"/>
  <c r="AI47" i="29"/>
  <c r="AI48" i="29"/>
  <c r="AI10" i="29"/>
  <c r="AH11" i="29"/>
  <c r="AH12" i="29"/>
  <c r="AH13" i="29"/>
  <c r="AH14" i="29"/>
  <c r="AH15" i="29"/>
  <c r="AH16" i="29"/>
  <c r="AH17" i="29"/>
  <c r="AH18" i="29"/>
  <c r="AH19" i="29"/>
  <c r="AH20" i="29"/>
  <c r="AH21" i="29"/>
  <c r="AH22" i="29"/>
  <c r="AH23" i="29"/>
  <c r="AH24" i="29"/>
  <c r="AH25" i="29"/>
  <c r="AH26" i="29"/>
  <c r="AH27" i="29"/>
  <c r="AH28" i="29"/>
  <c r="AH29" i="29"/>
  <c r="AH30" i="29"/>
  <c r="AH31" i="29"/>
  <c r="AH32" i="29"/>
  <c r="AH33" i="29"/>
  <c r="AH34" i="29"/>
  <c r="AH35" i="29"/>
  <c r="AH36" i="29"/>
  <c r="AH37" i="29"/>
  <c r="AH38" i="29"/>
  <c r="AH39" i="29"/>
  <c r="AH40" i="29"/>
  <c r="AH41" i="29"/>
  <c r="AH42" i="29"/>
  <c r="AH43" i="29"/>
  <c r="AH44" i="29"/>
  <c r="AH45" i="29"/>
  <c r="AH46" i="29"/>
  <c r="AH47" i="29"/>
  <c r="AH48" i="29"/>
  <c r="AH10" i="29"/>
  <c r="AK11" i="28"/>
  <c r="AK12" i="28"/>
  <c r="AK13" i="28"/>
  <c r="AK14" i="28"/>
  <c r="AK15" i="28"/>
  <c r="AK16" i="28"/>
  <c r="AK17" i="28"/>
  <c r="AK18" i="28"/>
  <c r="AK19" i="28"/>
  <c r="AK20" i="28"/>
  <c r="AK21" i="28"/>
  <c r="AK22" i="28"/>
  <c r="AK23" i="28"/>
  <c r="AK24" i="28"/>
  <c r="AK25" i="28"/>
  <c r="AK26" i="28"/>
  <c r="AK27" i="28"/>
  <c r="AK28" i="28"/>
  <c r="AK29" i="28"/>
  <c r="AK30" i="28"/>
  <c r="AK31" i="28"/>
  <c r="AK32" i="28"/>
  <c r="AK33" i="28"/>
  <c r="AK34" i="28"/>
  <c r="AK35" i="28"/>
  <c r="AK36" i="28"/>
  <c r="AK37" i="28"/>
  <c r="AK38" i="28"/>
  <c r="AK39" i="28"/>
  <c r="AK40" i="28"/>
  <c r="AK41" i="28"/>
  <c r="AK42" i="28"/>
  <c r="AK43" i="28"/>
  <c r="AK44" i="28"/>
  <c r="AK45" i="28"/>
  <c r="AK46" i="28"/>
  <c r="AK47" i="28"/>
  <c r="AK48" i="28"/>
  <c r="AK49" i="28"/>
  <c r="AK50" i="28"/>
  <c r="AK10" i="28"/>
  <c r="AJ11" i="28"/>
  <c r="AJ12" i="28"/>
  <c r="AJ13" i="28"/>
  <c r="AJ14" i="28"/>
  <c r="AJ15" i="28"/>
  <c r="AJ16" i="28"/>
  <c r="AJ17" i="28"/>
  <c r="AJ18" i="28"/>
  <c r="AJ19" i="28"/>
  <c r="AJ20" i="28"/>
  <c r="AJ21" i="28"/>
  <c r="AJ22" i="28"/>
  <c r="AJ23" i="28"/>
  <c r="AJ24" i="28"/>
  <c r="AJ25" i="28"/>
  <c r="AJ26" i="28"/>
  <c r="AJ27" i="28"/>
  <c r="AJ28" i="28"/>
  <c r="AJ29" i="28"/>
  <c r="AJ30" i="28"/>
  <c r="AJ31" i="28"/>
  <c r="AJ32" i="28"/>
  <c r="AJ33" i="28"/>
  <c r="AJ34" i="28"/>
  <c r="AJ35" i="28"/>
  <c r="AJ36" i="28"/>
  <c r="AJ37" i="28"/>
  <c r="AJ38" i="28"/>
  <c r="AJ39" i="28"/>
  <c r="AJ40" i="28"/>
  <c r="AJ41" i="28"/>
  <c r="AJ42" i="28"/>
  <c r="AJ43" i="28"/>
  <c r="AJ44" i="28"/>
  <c r="AJ45" i="28"/>
  <c r="AJ46" i="28"/>
  <c r="AJ47" i="28"/>
  <c r="AJ48" i="28"/>
  <c r="AJ49" i="28"/>
  <c r="AJ50" i="28"/>
  <c r="AJ10" i="28"/>
  <c r="AI11" i="28"/>
  <c r="AI12" i="28"/>
  <c r="AI13" i="28"/>
  <c r="AI14" i="28"/>
  <c r="AI15" i="28"/>
  <c r="AI16" i="28"/>
  <c r="AI17" i="28"/>
  <c r="AI18" i="28"/>
  <c r="AI19" i="28"/>
  <c r="AI20" i="28"/>
  <c r="AI21" i="28"/>
  <c r="AI22" i="28"/>
  <c r="AI23" i="28"/>
  <c r="AI24" i="28"/>
  <c r="AI25" i="28"/>
  <c r="AI26" i="28"/>
  <c r="AI27" i="28"/>
  <c r="AI28" i="28"/>
  <c r="AI29" i="28"/>
  <c r="AI30" i="28"/>
  <c r="AI31" i="28"/>
  <c r="AI32" i="28"/>
  <c r="AI33" i="28"/>
  <c r="AI34" i="28"/>
  <c r="AI35" i="28"/>
  <c r="AI36" i="28"/>
  <c r="AI37" i="28"/>
  <c r="AI38" i="28"/>
  <c r="AI39" i="28"/>
  <c r="AI40" i="28"/>
  <c r="AI41" i="28"/>
  <c r="AI42" i="28"/>
  <c r="AI43" i="28"/>
  <c r="AI44" i="28"/>
  <c r="AI45" i="28"/>
  <c r="AI46" i="28"/>
  <c r="AI47" i="28"/>
  <c r="AI48" i="28"/>
  <c r="AI49" i="28"/>
  <c r="AI50" i="28"/>
  <c r="AI10" i="28"/>
  <c r="AK11" i="27"/>
  <c r="AK12" i="27"/>
  <c r="AK13" i="27"/>
  <c r="AK14" i="27"/>
  <c r="AK15" i="27"/>
  <c r="AK16" i="27"/>
  <c r="AK17" i="27"/>
  <c r="AK18" i="27"/>
  <c r="AK19" i="27"/>
  <c r="AK20" i="27"/>
  <c r="AK21" i="27"/>
  <c r="AK22" i="27"/>
  <c r="AK23" i="27"/>
  <c r="AK24" i="27"/>
  <c r="AK25" i="27"/>
  <c r="AK26" i="27"/>
  <c r="AK27" i="27"/>
  <c r="AK28" i="27"/>
  <c r="AK29" i="27"/>
  <c r="AK30" i="27"/>
  <c r="AK31" i="27"/>
  <c r="AK32" i="27"/>
  <c r="AK33" i="27"/>
  <c r="AK34" i="27"/>
  <c r="AK35" i="27"/>
  <c r="AK36" i="27"/>
  <c r="AK37" i="27"/>
  <c r="AK38" i="27"/>
  <c r="AK39" i="27"/>
  <c r="AK40" i="27"/>
  <c r="AK41" i="27"/>
  <c r="AK42" i="27"/>
  <c r="AK43" i="27"/>
  <c r="AK44" i="27"/>
  <c r="AK45" i="27"/>
  <c r="AK46" i="27"/>
  <c r="AK47" i="27"/>
  <c r="AK48" i="27"/>
  <c r="AK49" i="27"/>
  <c r="AK50" i="27"/>
  <c r="AK10" i="27"/>
  <c r="AJ11" i="27"/>
  <c r="AJ12" i="27"/>
  <c r="AJ13" i="27"/>
  <c r="AJ14" i="27"/>
  <c r="AJ15" i="27"/>
  <c r="AJ16" i="27"/>
  <c r="AJ17" i="27"/>
  <c r="AJ18" i="27"/>
  <c r="AJ19" i="27"/>
  <c r="AJ20" i="27"/>
  <c r="AJ21" i="27"/>
  <c r="AJ22" i="27"/>
  <c r="AJ23" i="27"/>
  <c r="AJ24" i="27"/>
  <c r="AJ25" i="27"/>
  <c r="AJ26" i="27"/>
  <c r="AJ27" i="27"/>
  <c r="AJ28" i="27"/>
  <c r="AJ29" i="27"/>
  <c r="AJ30" i="27"/>
  <c r="AJ31" i="27"/>
  <c r="AJ32" i="27"/>
  <c r="AJ33" i="27"/>
  <c r="AJ34" i="27"/>
  <c r="AJ35" i="27"/>
  <c r="AJ36" i="27"/>
  <c r="AJ37" i="27"/>
  <c r="AJ38" i="27"/>
  <c r="AJ39" i="27"/>
  <c r="AJ40" i="27"/>
  <c r="AJ41" i="27"/>
  <c r="AJ42" i="27"/>
  <c r="AJ43" i="27"/>
  <c r="AJ44" i="27"/>
  <c r="AJ45" i="27"/>
  <c r="AJ46" i="27"/>
  <c r="AJ47" i="27"/>
  <c r="AJ48" i="27"/>
  <c r="AJ49" i="27"/>
  <c r="AJ50" i="27"/>
  <c r="AJ10" i="27"/>
  <c r="AI11" i="27"/>
  <c r="AI12" i="27"/>
  <c r="AI13" i="27"/>
  <c r="AI14" i="27"/>
  <c r="AI15" i="27"/>
  <c r="AI16" i="27"/>
  <c r="AI17" i="27"/>
  <c r="AI18" i="27"/>
  <c r="AI19" i="27"/>
  <c r="AI20" i="27"/>
  <c r="AI21" i="27"/>
  <c r="AI22" i="27"/>
  <c r="AI23" i="27"/>
  <c r="AI24" i="27"/>
  <c r="AI25" i="27"/>
  <c r="AI26" i="27"/>
  <c r="AI27" i="27"/>
  <c r="AI28" i="27"/>
  <c r="AI29" i="27"/>
  <c r="AI30" i="27"/>
  <c r="AI31" i="27"/>
  <c r="AI32" i="27"/>
  <c r="AI33" i="27"/>
  <c r="AI34" i="27"/>
  <c r="AI35" i="27"/>
  <c r="AI36" i="27"/>
  <c r="AI37" i="27"/>
  <c r="AI38" i="27"/>
  <c r="AI39" i="27"/>
  <c r="AI40" i="27"/>
  <c r="AI41" i="27"/>
  <c r="AI42" i="27"/>
  <c r="AI43" i="27"/>
  <c r="AI44" i="27"/>
  <c r="AI45" i="27"/>
  <c r="AI46" i="27"/>
  <c r="AI47" i="27"/>
  <c r="AI48" i="27"/>
  <c r="AI49" i="27"/>
  <c r="AI50" i="27"/>
  <c r="AI10" i="27"/>
  <c r="AJ11" i="26"/>
  <c r="AJ12" i="26"/>
  <c r="AJ13" i="26"/>
  <c r="AJ14" i="26"/>
  <c r="AJ15" i="26"/>
  <c r="AJ16" i="26"/>
  <c r="AJ17" i="26"/>
  <c r="AJ18" i="26"/>
  <c r="AJ19" i="26"/>
  <c r="AJ20" i="26"/>
  <c r="AJ21" i="26"/>
  <c r="AJ22" i="26"/>
  <c r="AJ23" i="26"/>
  <c r="AJ24" i="26"/>
  <c r="AJ25" i="26"/>
  <c r="AJ26" i="26"/>
  <c r="AJ27" i="26"/>
  <c r="AJ28" i="26"/>
  <c r="AJ29" i="26"/>
  <c r="AJ30" i="26"/>
  <c r="AJ31" i="26"/>
  <c r="AJ32" i="26"/>
  <c r="AJ33" i="26"/>
  <c r="AJ34" i="26"/>
  <c r="AJ35" i="26"/>
  <c r="AJ36" i="26"/>
  <c r="AJ37" i="26"/>
  <c r="AJ38" i="26"/>
  <c r="AJ39" i="26"/>
  <c r="AJ40" i="26"/>
  <c r="AJ41" i="26"/>
  <c r="AJ42" i="26"/>
  <c r="AJ43" i="26"/>
  <c r="AJ44" i="26"/>
  <c r="AJ45" i="26"/>
  <c r="AJ46" i="26"/>
  <c r="AJ47" i="26"/>
  <c r="AJ48" i="26"/>
  <c r="AJ49" i="26"/>
  <c r="AJ50" i="26"/>
  <c r="AJ10" i="26"/>
  <c r="AI11" i="26"/>
  <c r="AI12" i="26"/>
  <c r="AI13" i="26"/>
  <c r="AI14" i="26"/>
  <c r="AI15" i="26"/>
  <c r="AI16" i="26"/>
  <c r="AI17" i="26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32" i="26"/>
  <c r="AI33" i="26"/>
  <c r="AI34" i="26"/>
  <c r="AI35" i="26"/>
  <c r="AI36" i="26"/>
  <c r="AI37" i="26"/>
  <c r="AI38" i="26"/>
  <c r="AI39" i="26"/>
  <c r="AI40" i="26"/>
  <c r="AI41" i="26"/>
  <c r="AI42" i="26"/>
  <c r="AI43" i="26"/>
  <c r="AI44" i="26"/>
  <c r="AI45" i="26"/>
  <c r="AI46" i="26"/>
  <c r="AI47" i="26"/>
  <c r="AI48" i="26"/>
  <c r="AI49" i="26"/>
  <c r="AI50" i="26"/>
  <c r="AI10" i="26"/>
  <c r="AH11" i="26"/>
  <c r="AH12" i="26"/>
  <c r="AH13" i="26"/>
  <c r="AH14" i="26"/>
  <c r="AH15" i="26"/>
  <c r="AH16" i="26"/>
  <c r="AH17" i="26"/>
  <c r="AH18" i="26"/>
  <c r="AH19" i="26"/>
  <c r="AH20" i="26"/>
  <c r="AH21" i="26"/>
  <c r="AH22" i="26"/>
  <c r="AH23" i="26"/>
  <c r="AH24" i="26"/>
  <c r="AH25" i="26"/>
  <c r="AH26" i="26"/>
  <c r="AH27" i="26"/>
  <c r="AH28" i="26"/>
  <c r="AH29" i="26"/>
  <c r="AH30" i="26"/>
  <c r="AH31" i="26"/>
  <c r="AH32" i="26"/>
  <c r="AH33" i="26"/>
  <c r="AH34" i="26"/>
  <c r="AH35" i="26"/>
  <c r="AH36" i="26"/>
  <c r="AH37" i="26"/>
  <c r="AH38" i="26"/>
  <c r="AH39" i="26"/>
  <c r="AH40" i="26"/>
  <c r="AH41" i="26"/>
  <c r="AH42" i="26"/>
  <c r="AH43" i="26"/>
  <c r="AH44" i="26"/>
  <c r="AH45" i="26"/>
  <c r="AH46" i="26"/>
  <c r="AH47" i="26"/>
  <c r="AH48" i="26"/>
  <c r="AH49" i="26"/>
  <c r="AH50" i="26"/>
  <c r="AH10" i="26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46" i="25"/>
  <c r="AK47" i="25"/>
  <c r="AK48" i="25"/>
  <c r="AK49" i="25"/>
  <c r="AK50" i="25"/>
  <c r="AK51" i="25"/>
  <c r="AK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J24" i="25"/>
  <c r="AJ25" i="25"/>
  <c r="AJ26" i="25"/>
  <c r="AJ27" i="25"/>
  <c r="AJ28" i="25"/>
  <c r="AJ29" i="25"/>
  <c r="AJ30" i="25"/>
  <c r="AJ31" i="25"/>
  <c r="AJ32" i="25"/>
  <c r="AJ33" i="25"/>
  <c r="AJ34" i="25"/>
  <c r="AJ35" i="25"/>
  <c r="AJ36" i="25"/>
  <c r="AJ37" i="25"/>
  <c r="AJ38" i="25"/>
  <c r="AJ39" i="25"/>
  <c r="AJ40" i="25"/>
  <c r="AJ41" i="25"/>
  <c r="AJ42" i="25"/>
  <c r="AJ43" i="25"/>
  <c r="AJ44" i="25"/>
  <c r="AJ45" i="25"/>
  <c r="AJ46" i="25"/>
  <c r="AJ47" i="25"/>
  <c r="AJ48" i="25"/>
  <c r="AJ49" i="25"/>
  <c r="AJ50" i="25"/>
  <c r="AJ51" i="25"/>
  <c r="AJ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7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10" i="25"/>
  <c r="AJ11" i="24"/>
  <c r="AJ12" i="24"/>
  <c r="AJ13" i="24"/>
  <c r="AJ14" i="24"/>
  <c r="AJ15" i="24"/>
  <c r="AJ16" i="24"/>
  <c r="AJ17" i="24"/>
  <c r="AJ18" i="24"/>
  <c r="AJ19" i="24"/>
  <c r="AJ20" i="24"/>
  <c r="AJ21" i="24"/>
  <c r="AJ22" i="24"/>
  <c r="AJ23" i="24"/>
  <c r="AJ24" i="24"/>
  <c r="AJ25" i="24"/>
  <c r="AJ26" i="24"/>
  <c r="AJ27" i="24"/>
  <c r="AJ28" i="24"/>
  <c r="AJ29" i="24"/>
  <c r="AJ30" i="24"/>
  <c r="AJ31" i="24"/>
  <c r="AJ32" i="24"/>
  <c r="AJ33" i="24"/>
  <c r="AJ34" i="24"/>
  <c r="AJ35" i="24"/>
  <c r="AJ36" i="24"/>
  <c r="AJ37" i="24"/>
  <c r="AJ38" i="24"/>
  <c r="AJ39" i="24"/>
  <c r="AJ40" i="24"/>
  <c r="AJ41" i="24"/>
  <c r="AJ42" i="24"/>
  <c r="AJ43" i="24"/>
  <c r="AJ44" i="24"/>
  <c r="AJ45" i="24"/>
  <c r="AJ46" i="24"/>
  <c r="AJ47" i="24"/>
  <c r="AJ48" i="24"/>
  <c r="AJ49" i="24"/>
  <c r="AJ50" i="24"/>
  <c r="AJ51" i="24"/>
  <c r="AJ52" i="24"/>
  <c r="AJ10" i="24"/>
  <c r="AI11" i="24"/>
  <c r="AI12" i="24"/>
  <c r="AI13" i="24"/>
  <c r="AI14" i="24"/>
  <c r="AI15" i="24"/>
  <c r="AI16" i="24"/>
  <c r="AI17" i="24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32" i="24"/>
  <c r="AI33" i="24"/>
  <c r="AI34" i="24"/>
  <c r="AI35" i="24"/>
  <c r="AI36" i="24"/>
  <c r="AI37" i="24"/>
  <c r="AI38" i="24"/>
  <c r="AI39" i="24"/>
  <c r="AI40" i="24"/>
  <c r="AI41" i="24"/>
  <c r="AI42" i="24"/>
  <c r="AI43" i="24"/>
  <c r="AI44" i="24"/>
  <c r="AI45" i="24"/>
  <c r="AI46" i="24"/>
  <c r="AI47" i="24"/>
  <c r="AI48" i="24"/>
  <c r="AI49" i="24"/>
  <c r="AI50" i="24"/>
  <c r="AI51" i="24"/>
  <c r="AI52" i="24"/>
  <c r="AI10" i="24"/>
  <c r="AH11" i="24"/>
  <c r="AH12" i="24"/>
  <c r="AH13" i="24"/>
  <c r="AH14" i="24"/>
  <c r="AH15" i="24"/>
  <c r="AH16" i="24"/>
  <c r="AH17" i="24"/>
  <c r="AH18" i="24"/>
  <c r="AH19" i="24"/>
  <c r="AH20" i="24"/>
  <c r="AH21" i="24"/>
  <c r="AH22" i="24"/>
  <c r="AH23" i="24"/>
  <c r="AH24" i="24"/>
  <c r="AH25" i="24"/>
  <c r="AH26" i="24"/>
  <c r="AH27" i="24"/>
  <c r="AH28" i="24"/>
  <c r="AH29" i="24"/>
  <c r="AH30" i="24"/>
  <c r="AH31" i="24"/>
  <c r="AH32" i="24"/>
  <c r="AH33" i="24"/>
  <c r="AH34" i="24"/>
  <c r="AH35" i="24"/>
  <c r="AH36" i="24"/>
  <c r="AH37" i="24"/>
  <c r="AH38" i="24"/>
  <c r="AH39" i="24"/>
  <c r="AH40" i="24"/>
  <c r="AH41" i="24"/>
  <c r="AH42" i="24"/>
  <c r="AH43" i="24"/>
  <c r="AH44" i="24"/>
  <c r="AH45" i="24"/>
  <c r="AH46" i="24"/>
  <c r="AH47" i="24"/>
  <c r="AH48" i="24"/>
  <c r="AH49" i="24"/>
  <c r="AH50" i="24"/>
  <c r="AH51" i="24"/>
  <c r="AH52" i="24"/>
  <c r="AH10" i="24"/>
  <c r="AK11" i="23"/>
  <c r="AK12" i="23"/>
  <c r="AK13" i="23"/>
  <c r="AK14" i="23"/>
  <c r="AK15" i="23"/>
  <c r="AK16" i="23"/>
  <c r="AK17" i="23"/>
  <c r="AK18" i="23"/>
  <c r="AK19" i="23"/>
  <c r="AK20" i="23"/>
  <c r="AK21" i="23"/>
  <c r="AK22" i="23"/>
  <c r="AK23" i="23"/>
  <c r="AK24" i="23"/>
  <c r="AK25" i="23"/>
  <c r="AK26" i="23"/>
  <c r="AK27" i="23"/>
  <c r="AK28" i="23"/>
  <c r="AK29" i="23"/>
  <c r="AK30" i="23"/>
  <c r="AK31" i="23"/>
  <c r="AK32" i="23"/>
  <c r="AK33" i="23"/>
  <c r="AK34" i="23"/>
  <c r="AK35" i="23"/>
  <c r="AK36" i="23"/>
  <c r="AK37" i="23"/>
  <c r="AK38" i="23"/>
  <c r="AK39" i="23"/>
  <c r="AK40" i="23"/>
  <c r="AK41" i="23"/>
  <c r="AK42" i="23"/>
  <c r="AK43" i="23"/>
  <c r="AK44" i="23"/>
  <c r="AK45" i="23"/>
  <c r="AK46" i="23"/>
  <c r="AK47" i="23"/>
  <c r="AK48" i="23"/>
  <c r="AK49" i="23"/>
  <c r="AK50" i="23"/>
  <c r="AK51" i="23"/>
  <c r="AK52" i="23"/>
  <c r="AK10" i="23"/>
  <c r="AJ11" i="23"/>
  <c r="AJ12" i="23"/>
  <c r="AJ13" i="23"/>
  <c r="AJ14" i="23"/>
  <c r="AJ15" i="23"/>
  <c r="AJ16" i="23"/>
  <c r="AJ17" i="23"/>
  <c r="AJ18" i="23"/>
  <c r="AJ19" i="23"/>
  <c r="AJ20" i="23"/>
  <c r="AJ21" i="23"/>
  <c r="AJ22" i="23"/>
  <c r="AJ23" i="23"/>
  <c r="AJ24" i="23"/>
  <c r="AJ25" i="23"/>
  <c r="AJ26" i="23"/>
  <c r="AJ27" i="23"/>
  <c r="AJ28" i="23"/>
  <c r="AJ29" i="23"/>
  <c r="AJ30" i="23"/>
  <c r="AJ31" i="23"/>
  <c r="AJ32" i="23"/>
  <c r="AJ33" i="23"/>
  <c r="AJ34" i="23"/>
  <c r="AJ35" i="23"/>
  <c r="AJ36" i="23"/>
  <c r="AJ37" i="23"/>
  <c r="AJ38" i="23"/>
  <c r="AJ39" i="23"/>
  <c r="AJ40" i="23"/>
  <c r="AJ41" i="23"/>
  <c r="AJ42" i="23"/>
  <c r="AJ43" i="23"/>
  <c r="AJ44" i="23"/>
  <c r="AJ45" i="23"/>
  <c r="AJ46" i="23"/>
  <c r="AJ47" i="23"/>
  <c r="AJ48" i="23"/>
  <c r="AJ49" i="23"/>
  <c r="AJ50" i="23"/>
  <c r="AJ51" i="23"/>
  <c r="AJ52" i="23"/>
  <c r="AJ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32" i="23"/>
  <c r="AI33" i="23"/>
  <c r="AI34" i="23"/>
  <c r="AI35" i="23"/>
  <c r="AI36" i="23"/>
  <c r="AI37" i="23"/>
  <c r="AI38" i="23"/>
  <c r="AI39" i="23"/>
  <c r="AI40" i="23"/>
  <c r="AI41" i="23"/>
  <c r="AI42" i="23"/>
  <c r="AI43" i="23"/>
  <c r="AI44" i="23"/>
  <c r="AI45" i="23"/>
  <c r="AI46" i="23"/>
  <c r="AI47" i="23"/>
  <c r="AI48" i="23"/>
  <c r="AI49" i="23"/>
  <c r="AI50" i="23"/>
  <c r="AI51" i="23"/>
  <c r="AI52" i="23"/>
  <c r="AI10" i="23"/>
  <c r="AK11" i="22"/>
  <c r="AK12" i="22"/>
  <c r="AK13" i="22"/>
  <c r="AK14" i="22"/>
  <c r="AK15" i="22"/>
  <c r="AK16" i="22"/>
  <c r="AK17" i="22"/>
  <c r="AK18" i="22"/>
  <c r="AK19" i="22"/>
  <c r="AK20" i="22"/>
  <c r="AK21" i="22"/>
  <c r="AK22" i="22"/>
  <c r="AK23" i="22"/>
  <c r="AK24" i="22"/>
  <c r="AK25" i="22"/>
  <c r="AK26" i="22"/>
  <c r="AK27" i="22"/>
  <c r="AK28" i="22"/>
  <c r="AK29" i="22"/>
  <c r="AK30" i="22"/>
  <c r="AK31" i="22"/>
  <c r="AK32" i="22"/>
  <c r="AK33" i="22"/>
  <c r="AK34" i="22"/>
  <c r="AK35" i="22"/>
  <c r="AK36" i="22"/>
  <c r="AK37" i="22"/>
  <c r="AK38" i="22"/>
  <c r="AK39" i="22"/>
  <c r="AK40" i="22"/>
  <c r="AK41" i="22"/>
  <c r="AK42" i="22"/>
  <c r="AK43" i="22"/>
  <c r="AK44" i="22"/>
  <c r="AK45" i="22"/>
  <c r="AK46" i="22"/>
  <c r="AK47" i="22"/>
  <c r="AK48" i="22"/>
  <c r="AK49" i="22"/>
  <c r="AK50" i="22"/>
  <c r="AK51" i="22"/>
  <c r="AK10" i="22"/>
  <c r="AJ11" i="22"/>
  <c r="AJ12" i="22"/>
  <c r="AJ13" i="22"/>
  <c r="AJ14" i="22"/>
  <c r="AJ15" i="22"/>
  <c r="AJ16" i="22"/>
  <c r="AJ17" i="22"/>
  <c r="AJ18" i="22"/>
  <c r="AJ19" i="22"/>
  <c r="AJ20" i="22"/>
  <c r="AJ21" i="22"/>
  <c r="AJ22" i="22"/>
  <c r="AJ23" i="22"/>
  <c r="AJ24" i="22"/>
  <c r="AJ25" i="22"/>
  <c r="AJ26" i="22"/>
  <c r="AJ27" i="22"/>
  <c r="AJ28" i="22"/>
  <c r="AJ29" i="22"/>
  <c r="AJ30" i="22"/>
  <c r="AJ31" i="22"/>
  <c r="AJ32" i="22"/>
  <c r="AJ33" i="22"/>
  <c r="AJ34" i="22"/>
  <c r="AJ35" i="22"/>
  <c r="AJ36" i="22"/>
  <c r="AJ37" i="22"/>
  <c r="AJ38" i="22"/>
  <c r="AJ39" i="22"/>
  <c r="AJ40" i="22"/>
  <c r="AJ41" i="22"/>
  <c r="AJ42" i="22"/>
  <c r="AJ43" i="22"/>
  <c r="AJ44" i="22"/>
  <c r="AJ45" i="22"/>
  <c r="AJ46" i="22"/>
  <c r="AJ47" i="22"/>
  <c r="AJ48" i="22"/>
  <c r="AJ49" i="22"/>
  <c r="AJ50" i="22"/>
  <c r="AJ51" i="22"/>
  <c r="AJ10" i="22"/>
  <c r="AI11" i="22"/>
  <c r="AI12" i="22"/>
  <c r="AI13" i="22"/>
  <c r="AI14" i="22"/>
  <c r="AI15" i="22"/>
  <c r="AI16" i="22"/>
  <c r="AI17" i="22"/>
  <c r="AI18" i="22"/>
  <c r="AI19" i="22"/>
  <c r="AI20" i="22"/>
  <c r="AI21" i="22"/>
  <c r="AI22" i="22"/>
  <c r="AI23" i="22"/>
  <c r="AI24" i="22"/>
  <c r="AI25" i="22"/>
  <c r="AI26" i="22"/>
  <c r="AI27" i="22"/>
  <c r="AI28" i="22"/>
  <c r="AI29" i="22"/>
  <c r="AI30" i="22"/>
  <c r="AI31" i="22"/>
  <c r="AI32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10" i="22"/>
  <c r="AJ11" i="20"/>
  <c r="AJ12" i="20"/>
  <c r="AJ13" i="20"/>
  <c r="AJ14" i="20"/>
  <c r="AJ15" i="20"/>
  <c r="AJ16" i="20"/>
  <c r="AJ17" i="20"/>
  <c r="AJ18" i="20"/>
  <c r="AJ19" i="20"/>
  <c r="AJ20" i="20"/>
  <c r="AJ21" i="20"/>
  <c r="AJ22" i="20"/>
  <c r="AJ23" i="20"/>
  <c r="AJ24" i="20"/>
  <c r="AJ25" i="20"/>
  <c r="AJ26" i="20"/>
  <c r="AJ27" i="20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43" i="20"/>
  <c r="AJ44" i="20"/>
  <c r="AJ45" i="20"/>
  <c r="AJ46" i="20"/>
  <c r="AJ47" i="20"/>
  <c r="AJ48" i="20"/>
  <c r="AJ49" i="20"/>
  <c r="AJ50" i="20"/>
  <c r="AJ51" i="20"/>
  <c r="AJ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49" i="20"/>
  <c r="AH50" i="20"/>
  <c r="AH51" i="20"/>
  <c r="AH10" i="20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10" i="9"/>
  <c r="I60" i="20" l="1"/>
  <c r="A3" i="19" l="1"/>
  <c r="A3" i="30"/>
  <c r="T5" i="29"/>
  <c r="T5" i="26"/>
  <c r="T5" i="24"/>
  <c r="T5" i="30"/>
  <c r="T5" i="28"/>
  <c r="T5" i="27"/>
  <c r="T5" i="25"/>
  <c r="T5" i="23"/>
  <c r="T5" i="22"/>
  <c r="T5" i="20"/>
  <c r="A3" i="29"/>
  <c r="A3" i="28"/>
  <c r="A3" i="27"/>
  <c r="A3" i="26"/>
  <c r="A3" i="25"/>
  <c r="A3" i="24"/>
  <c r="A3" i="23"/>
  <c r="A3" i="22"/>
  <c r="A3" i="20"/>
  <c r="T5" i="9"/>
  <c r="A3" i="9"/>
  <c r="A3" i="4"/>
  <c r="A11" i="2"/>
  <c r="DJ1" i="3" l="1"/>
  <c r="DF1" i="3"/>
  <c r="DB1" i="3"/>
  <c r="E1" i="3"/>
  <c r="E2" i="3"/>
  <c r="A16" i="2" l="1"/>
  <c r="A13" i="2"/>
  <c r="E44" i="3" l="1"/>
  <c r="E45" i="3"/>
  <c r="E46" i="3"/>
  <c r="E47" i="3"/>
  <c r="E48" i="3"/>
  <c r="E49" i="3"/>
  <c r="E50" i="3"/>
  <c r="E51" i="3"/>
  <c r="E52" i="3"/>
  <c r="E53" i="3"/>
  <c r="E54" i="3"/>
  <c r="E55" i="3"/>
  <c r="L54" i="19" l="1"/>
  <c r="K54" i="19"/>
  <c r="J54" i="19"/>
  <c r="I54" i="19"/>
  <c r="H54" i="19"/>
  <c r="G54" i="19"/>
  <c r="F54" i="19"/>
  <c r="E54" i="19"/>
  <c r="D54" i="19"/>
  <c r="C55" i="30"/>
  <c r="B55" i="30"/>
  <c r="A55" i="30"/>
  <c r="C53" i="30"/>
  <c r="B53" i="30"/>
  <c r="A53" i="30"/>
  <c r="C52" i="30"/>
  <c r="B52" i="30"/>
  <c r="A52" i="30"/>
  <c r="C51" i="30"/>
  <c r="B51" i="30"/>
  <c r="A51" i="30"/>
  <c r="C50" i="30"/>
  <c r="B50" i="30"/>
  <c r="A50" i="30"/>
  <c r="C49" i="30"/>
  <c r="B49" i="30"/>
  <c r="A49" i="30"/>
  <c r="C48" i="30"/>
  <c r="B48" i="30"/>
  <c r="A48" i="30"/>
  <c r="C47" i="30"/>
  <c r="B47" i="30"/>
  <c r="A47" i="30"/>
  <c r="C46" i="30"/>
  <c r="B46" i="30"/>
  <c r="A46" i="30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8" i="19"/>
  <c r="M17" i="19"/>
  <c r="M16" i="19"/>
  <c r="M15" i="19"/>
  <c r="M14" i="19"/>
  <c r="M13" i="19"/>
  <c r="M12" i="19"/>
  <c r="M10" i="19"/>
  <c r="C10" i="30"/>
  <c r="B10" i="30"/>
  <c r="A10" i="30"/>
  <c r="C55" i="29"/>
  <c r="B55" i="29"/>
  <c r="A55" i="29"/>
  <c r="L53" i="19"/>
  <c r="C53" i="29"/>
  <c r="B53" i="29"/>
  <c r="A53" i="29"/>
  <c r="L52" i="19"/>
  <c r="C52" i="29"/>
  <c r="B52" i="29"/>
  <c r="A52" i="29"/>
  <c r="L51" i="19"/>
  <c r="C51" i="29"/>
  <c r="B51" i="29"/>
  <c r="A51" i="29"/>
  <c r="L50" i="19"/>
  <c r="C50" i="29"/>
  <c r="B50" i="29"/>
  <c r="A50" i="29"/>
  <c r="L49" i="19"/>
  <c r="C49" i="29"/>
  <c r="B49" i="29"/>
  <c r="A49" i="29"/>
  <c r="L48" i="19"/>
  <c r="C48" i="29"/>
  <c r="B48" i="29"/>
  <c r="A48" i="29"/>
  <c r="L47" i="19"/>
  <c r="C47" i="29"/>
  <c r="B47" i="29"/>
  <c r="A47" i="29"/>
  <c r="L46" i="19"/>
  <c r="C46" i="29"/>
  <c r="B46" i="29"/>
  <c r="A46" i="2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C10" i="29"/>
  <c r="B10" i="29"/>
  <c r="A10" i="29"/>
  <c r="K53" i="19"/>
  <c r="K52" i="19"/>
  <c r="K51" i="19"/>
  <c r="K50" i="19"/>
  <c r="C50" i="28"/>
  <c r="B50" i="28"/>
  <c r="A50" i="28"/>
  <c r="K49" i="19"/>
  <c r="C49" i="28"/>
  <c r="B49" i="28"/>
  <c r="A49" i="28"/>
  <c r="K48" i="19"/>
  <c r="C48" i="28"/>
  <c r="B48" i="28"/>
  <c r="A48" i="28"/>
  <c r="K47" i="19"/>
  <c r="C47" i="28"/>
  <c r="B47" i="28"/>
  <c r="A47" i="28"/>
  <c r="K46" i="19"/>
  <c r="C46" i="28"/>
  <c r="B46" i="28"/>
  <c r="A46" i="28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C10" i="28"/>
  <c r="B10" i="28"/>
  <c r="A10" i="28"/>
  <c r="J53" i="19"/>
  <c r="J52" i="19"/>
  <c r="J51" i="19"/>
  <c r="C51" i="27"/>
  <c r="B51" i="27"/>
  <c r="A51" i="27"/>
  <c r="J50" i="19"/>
  <c r="C50" i="27"/>
  <c r="B50" i="27"/>
  <c r="A50" i="27"/>
  <c r="J49" i="19"/>
  <c r="C49" i="27"/>
  <c r="B49" i="27"/>
  <c r="A49" i="27"/>
  <c r="J48" i="19"/>
  <c r="C48" i="27"/>
  <c r="B48" i="27"/>
  <c r="A48" i="27"/>
  <c r="J47" i="19"/>
  <c r="C47" i="27"/>
  <c r="B47" i="27"/>
  <c r="A47" i="27"/>
  <c r="J46" i="19"/>
  <c r="C46" i="27"/>
  <c r="B46" i="27"/>
  <c r="A46" i="27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C10" i="27"/>
  <c r="B10" i="27"/>
  <c r="A10" i="27"/>
  <c r="I53" i="19"/>
  <c r="I52" i="19"/>
  <c r="I51" i="19"/>
  <c r="I50" i="19"/>
  <c r="I49" i="19"/>
  <c r="C49" i="26"/>
  <c r="B49" i="26"/>
  <c r="A49" i="26"/>
  <c r="I48" i="19"/>
  <c r="C48" i="26"/>
  <c r="B48" i="26"/>
  <c r="A48" i="26"/>
  <c r="I47" i="19"/>
  <c r="C47" i="26"/>
  <c r="B47" i="26"/>
  <c r="A47" i="26"/>
  <c r="I46" i="19"/>
  <c r="C46" i="26"/>
  <c r="B46" i="26"/>
  <c r="A46" i="26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C10" i="26"/>
  <c r="B10" i="26"/>
  <c r="A10" i="26"/>
  <c r="H53" i="19"/>
  <c r="H52" i="19"/>
  <c r="H51" i="19"/>
  <c r="C51" i="25"/>
  <c r="B51" i="25"/>
  <c r="A51" i="25"/>
  <c r="H50" i="19"/>
  <c r="C50" i="25"/>
  <c r="B50" i="25"/>
  <c r="A50" i="25"/>
  <c r="H49" i="19"/>
  <c r="C49" i="25"/>
  <c r="B49" i="25"/>
  <c r="A49" i="25"/>
  <c r="H48" i="19"/>
  <c r="C48" i="25"/>
  <c r="B48" i="25"/>
  <c r="A48" i="25"/>
  <c r="H47" i="19"/>
  <c r="C47" i="25"/>
  <c r="B47" i="25"/>
  <c r="A47" i="25"/>
  <c r="H46" i="19"/>
  <c r="C46" i="25"/>
  <c r="B46" i="25"/>
  <c r="A46" i="25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C10" i="25"/>
  <c r="B10" i="25"/>
  <c r="A10" i="25"/>
  <c r="G53" i="19"/>
  <c r="G52" i="19"/>
  <c r="C52" i="24"/>
  <c r="B52" i="24"/>
  <c r="A52" i="24"/>
  <c r="G51" i="19"/>
  <c r="C51" i="24"/>
  <c r="B51" i="24"/>
  <c r="A51" i="24"/>
  <c r="G50" i="19"/>
  <c r="C50" i="24"/>
  <c r="B50" i="24"/>
  <c r="A50" i="24"/>
  <c r="G49" i="19"/>
  <c r="C49" i="24"/>
  <c r="B49" i="24"/>
  <c r="A49" i="24"/>
  <c r="G48" i="19"/>
  <c r="C48" i="24"/>
  <c r="B48" i="24"/>
  <c r="A48" i="24"/>
  <c r="G47" i="19"/>
  <c r="C47" i="24"/>
  <c r="B47" i="24"/>
  <c r="A47" i="24"/>
  <c r="G46" i="19"/>
  <c r="C46" i="24"/>
  <c r="B46" i="24"/>
  <c r="A46" i="24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3" i="19"/>
  <c r="G12" i="19"/>
  <c r="G11" i="19"/>
  <c r="G10" i="19"/>
  <c r="C10" i="24"/>
  <c r="B10" i="24"/>
  <c r="A10" i="24"/>
  <c r="F53" i="19"/>
  <c r="F52" i="19"/>
  <c r="F51" i="19"/>
  <c r="C51" i="23"/>
  <c r="B51" i="23"/>
  <c r="A51" i="23"/>
  <c r="F50" i="19"/>
  <c r="C50" i="23"/>
  <c r="B50" i="23"/>
  <c r="A50" i="23"/>
  <c r="F49" i="19"/>
  <c r="C49" i="23"/>
  <c r="B49" i="23"/>
  <c r="A49" i="23"/>
  <c r="F48" i="19"/>
  <c r="C48" i="23"/>
  <c r="B48" i="23"/>
  <c r="A48" i="23"/>
  <c r="F47" i="19"/>
  <c r="C47" i="23"/>
  <c r="B47" i="23"/>
  <c r="A47" i="23"/>
  <c r="F46" i="19"/>
  <c r="C46" i="23"/>
  <c r="B46" i="23"/>
  <c r="A46" i="23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C10" i="23"/>
  <c r="B10" i="23"/>
  <c r="A10" i="23"/>
  <c r="E53" i="19"/>
  <c r="E52" i="19"/>
  <c r="A52" i="22"/>
  <c r="E51" i="19"/>
  <c r="C51" i="22"/>
  <c r="B51" i="22"/>
  <c r="A51" i="22"/>
  <c r="E50" i="19"/>
  <c r="C50" i="22"/>
  <c r="B50" i="22"/>
  <c r="A50" i="22"/>
  <c r="E49" i="19"/>
  <c r="C49" i="22"/>
  <c r="B49" i="22"/>
  <c r="A49" i="22"/>
  <c r="E48" i="19"/>
  <c r="C48" i="22"/>
  <c r="B48" i="22"/>
  <c r="A48" i="22"/>
  <c r="E47" i="19"/>
  <c r="C47" i="22"/>
  <c r="B47" i="22"/>
  <c r="A47" i="22"/>
  <c r="E46" i="19"/>
  <c r="C46" i="22"/>
  <c r="B46" i="22"/>
  <c r="A46" i="22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C10" i="22"/>
  <c r="B10" i="22"/>
  <c r="A10" i="22"/>
  <c r="D53" i="19"/>
  <c r="D52" i="19"/>
  <c r="D51" i="19"/>
  <c r="C51" i="20"/>
  <c r="B51" i="20"/>
  <c r="A51" i="20"/>
  <c r="D50" i="19"/>
  <c r="C50" i="20"/>
  <c r="B50" i="20"/>
  <c r="A50" i="20"/>
  <c r="D49" i="19"/>
  <c r="C49" i="20"/>
  <c r="B49" i="20"/>
  <c r="A49" i="20"/>
  <c r="D48" i="19"/>
  <c r="C48" i="20"/>
  <c r="B48" i="20"/>
  <c r="A48" i="20"/>
  <c r="D47" i="19"/>
  <c r="C47" i="20"/>
  <c r="B47" i="20"/>
  <c r="A47" i="20"/>
  <c r="D46" i="19"/>
  <c r="C46" i="20"/>
  <c r="B46" i="20"/>
  <c r="A46" i="20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C10" i="20"/>
  <c r="B10" i="20"/>
  <c r="A10" i="20"/>
  <c r="C10" i="19"/>
  <c r="A50" i="9"/>
  <c r="B50" i="9"/>
  <c r="C50" i="9"/>
  <c r="A51" i="9"/>
  <c r="B51" i="9"/>
  <c r="C51" i="9"/>
  <c r="A48" i="9"/>
  <c r="B48" i="9"/>
  <c r="C48" i="9"/>
  <c r="A49" i="9"/>
  <c r="B49" i="9"/>
  <c r="C49" i="9"/>
  <c r="O10" i="19" l="1"/>
  <c r="I60" i="30"/>
  <c r="M9" i="19" s="1"/>
  <c r="I60" i="24"/>
  <c r="G9" i="19" s="1"/>
  <c r="I60" i="25"/>
  <c r="H9" i="19" s="1"/>
  <c r="I60" i="26"/>
  <c r="I9" i="19" s="1"/>
  <c r="I60" i="28"/>
  <c r="K9" i="19" s="1"/>
  <c r="I60" i="27"/>
  <c r="J9" i="19" s="1"/>
  <c r="I60" i="23"/>
  <c r="F9" i="19" s="1"/>
  <c r="I60" i="22"/>
  <c r="E9" i="19" s="1"/>
  <c r="I60" i="29"/>
  <c r="L9" i="19" s="1"/>
  <c r="D9" i="19"/>
  <c r="I60" i="9" l="1"/>
  <c r="C9" i="19" l="1"/>
  <c r="O9" i="19" s="1"/>
  <c r="P10" i="19" l="1"/>
  <c r="B10" i="19"/>
  <c r="B54" i="19"/>
  <c r="A54" i="19"/>
  <c r="B53" i="19"/>
  <c r="A53" i="19"/>
  <c r="B52" i="19"/>
  <c r="A52" i="19"/>
  <c r="B51" i="19"/>
  <c r="A51" i="19"/>
  <c r="B50" i="19"/>
  <c r="A50" i="19"/>
  <c r="B49" i="19"/>
  <c r="A49" i="19"/>
  <c r="B48" i="19"/>
  <c r="A48" i="19"/>
  <c r="B47" i="19"/>
  <c r="A47" i="19"/>
  <c r="B46" i="19"/>
  <c r="A46" i="19"/>
  <c r="A10" i="19"/>
  <c r="C54" i="19" l="1"/>
  <c r="O54" i="19" s="1"/>
  <c r="P54" i="19" s="1"/>
  <c r="C53" i="19"/>
  <c r="O53" i="19" s="1"/>
  <c r="P53" i="19" s="1"/>
  <c r="C52" i="19"/>
  <c r="O52" i="19" s="1"/>
  <c r="P52" i="19" s="1"/>
  <c r="C51" i="19"/>
  <c r="O51" i="19" s="1"/>
  <c r="P51" i="19" s="1"/>
  <c r="C50" i="19"/>
  <c r="O50" i="19" s="1"/>
  <c r="P50" i="19" s="1"/>
  <c r="C49" i="19"/>
  <c r="O49" i="19" s="1"/>
  <c r="P49" i="19" s="1"/>
  <c r="C48" i="19"/>
  <c r="O48" i="19" s="1"/>
  <c r="P48" i="19" s="1"/>
  <c r="C47" i="19"/>
  <c r="O47" i="19" s="1"/>
  <c r="P47" i="19" s="1"/>
  <c r="C47" i="9"/>
  <c r="B47" i="9"/>
  <c r="A47" i="9"/>
  <c r="C46" i="19"/>
  <c r="O46" i="19" s="1"/>
  <c r="P46" i="19" s="1"/>
  <c r="C46" i="9"/>
  <c r="B46" i="9"/>
  <c r="A46" i="9"/>
  <c r="C45" i="19"/>
  <c r="O45" i="19" s="1"/>
  <c r="P45" i="19" s="1"/>
  <c r="C44" i="19"/>
  <c r="O44" i="19" s="1"/>
  <c r="P44" i="19" s="1"/>
  <c r="C43" i="19"/>
  <c r="O43" i="19" s="1"/>
  <c r="P43" i="19" s="1"/>
  <c r="C42" i="19"/>
  <c r="O42" i="19" s="1"/>
  <c r="P42" i="19" s="1"/>
  <c r="C41" i="19"/>
  <c r="O41" i="19" s="1"/>
  <c r="P41" i="19" s="1"/>
  <c r="C40" i="19"/>
  <c r="O40" i="19" s="1"/>
  <c r="P40" i="19" s="1"/>
  <c r="C39" i="19"/>
  <c r="O39" i="19" s="1"/>
  <c r="P39" i="19" s="1"/>
  <c r="C38" i="19"/>
  <c r="O38" i="19" s="1"/>
  <c r="P38" i="19" s="1"/>
  <c r="C37" i="19"/>
  <c r="O37" i="19" s="1"/>
  <c r="P37" i="19" s="1"/>
  <c r="C36" i="19"/>
  <c r="O36" i="19" s="1"/>
  <c r="P36" i="19" s="1"/>
  <c r="C35" i="19"/>
  <c r="O35" i="19" s="1"/>
  <c r="P35" i="19" s="1"/>
  <c r="C34" i="19"/>
  <c r="O34" i="19" s="1"/>
  <c r="P34" i="19" s="1"/>
  <c r="C33" i="19"/>
  <c r="O33" i="19" s="1"/>
  <c r="P33" i="19" s="1"/>
  <c r="C32" i="19"/>
  <c r="O32" i="19" s="1"/>
  <c r="P32" i="19" s="1"/>
  <c r="C31" i="19"/>
  <c r="O31" i="19" s="1"/>
  <c r="P31" i="19" s="1"/>
  <c r="C30" i="19"/>
  <c r="O30" i="19" s="1"/>
  <c r="P30" i="19" s="1"/>
  <c r="C29" i="19"/>
  <c r="O29" i="19" s="1"/>
  <c r="P29" i="19" s="1"/>
  <c r="C28" i="19"/>
  <c r="O28" i="19" s="1"/>
  <c r="P28" i="19" s="1"/>
  <c r="C27" i="19"/>
  <c r="O27" i="19" s="1"/>
  <c r="P27" i="19" s="1"/>
  <c r="C26" i="19"/>
  <c r="O26" i="19" s="1"/>
  <c r="P26" i="19" s="1"/>
  <c r="C25" i="19"/>
  <c r="O25" i="19" s="1"/>
  <c r="P25" i="19" s="1"/>
  <c r="C24" i="19"/>
  <c r="O24" i="19" s="1"/>
  <c r="P24" i="19" s="1"/>
  <c r="C23" i="19"/>
  <c r="O23" i="19" s="1"/>
  <c r="P23" i="19" s="1"/>
  <c r="C22" i="19"/>
  <c r="O22" i="19" s="1"/>
  <c r="P22" i="19" s="1"/>
  <c r="C21" i="19"/>
  <c r="O21" i="19" s="1"/>
  <c r="P21" i="19" s="1"/>
  <c r="C20" i="19"/>
  <c r="O20" i="19" s="1"/>
  <c r="P20" i="19" s="1"/>
  <c r="C19" i="19"/>
  <c r="O19" i="19" s="1"/>
  <c r="P19" i="19" s="1"/>
  <c r="C18" i="19"/>
  <c r="O18" i="19" s="1"/>
  <c r="P18" i="19" s="1"/>
  <c r="C17" i="19"/>
  <c r="O17" i="19" s="1"/>
  <c r="P17" i="19" s="1"/>
  <c r="C16" i="19"/>
  <c r="O16" i="19" s="1"/>
  <c r="P16" i="19" s="1"/>
  <c r="C15" i="19"/>
  <c r="O15" i="19" s="1"/>
  <c r="P15" i="19" s="1"/>
  <c r="C14" i="19"/>
  <c r="O14" i="19" s="1"/>
  <c r="P14" i="19" s="1"/>
  <c r="C13" i="19"/>
  <c r="O13" i="19" s="1"/>
  <c r="P13" i="19" s="1"/>
  <c r="C12" i="19"/>
  <c r="O12" i="19" s="1"/>
  <c r="P12" i="19" s="1"/>
  <c r="C11" i="19"/>
  <c r="O11" i="19" s="1"/>
  <c r="P11" i="19" s="1"/>
  <c r="C10" i="9"/>
  <c r="B10" i="9"/>
  <c r="A10" i="9"/>
  <c r="G27" i="5" l="1"/>
  <c r="BY6" i="3" l="1"/>
  <c r="CA6" i="3" s="1"/>
  <c r="DM25" i="3" l="1"/>
  <c r="E8" i="3"/>
  <c r="E7" i="3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A52" i="4"/>
  <c r="B52" i="4"/>
  <c r="A53" i="4"/>
  <c r="B53" i="4"/>
  <c r="C9" i="4"/>
  <c r="B9" i="4"/>
  <c r="A1" i="3"/>
  <c r="J10" i="4" l="1"/>
  <c r="DM52" i="3"/>
  <c r="DM54" i="3" s="1"/>
  <c r="H55" i="4"/>
  <c r="F55" i="4" l="1"/>
  <c r="I8" i="4"/>
  <c r="E55" i="4"/>
  <c r="F31" i="2" l="1"/>
  <c r="H31" i="2"/>
  <c r="J31" i="2"/>
  <c r="C31" i="2"/>
  <c r="A31" i="2"/>
  <c r="E31" i="2"/>
  <c r="I26" i="2"/>
  <c r="B11" i="5"/>
  <c r="D11" i="5" s="1"/>
  <c r="B9" i="5"/>
  <c r="D9" i="5" s="1"/>
  <c r="H26" i="2"/>
  <c r="B7" i="5"/>
  <c r="D7" i="5" s="1"/>
  <c r="B14" i="5"/>
  <c r="D14" i="5" s="1"/>
  <c r="F26" i="2"/>
  <c r="B10" i="5"/>
  <c r="D10" i="5" s="1"/>
  <c r="B12" i="5"/>
  <c r="D12" i="5" s="1"/>
  <c r="E26" i="2"/>
  <c r="G26" i="2"/>
  <c r="G28" i="5"/>
  <c r="G29" i="5" s="1"/>
  <c r="K26" i="2"/>
  <c r="B13" i="5"/>
  <c r="D13" i="5" s="1"/>
  <c r="B8" i="5"/>
  <c r="D8" i="5" s="1"/>
  <c r="J26" i="2"/>
  <c r="L26" i="2"/>
  <c r="G55" i="4"/>
  <c r="I55" i="4"/>
  <c r="G10" i="5" l="1"/>
  <c r="H7" i="5" s="1"/>
  <c r="G17" i="5"/>
  <c r="H15" i="5" s="1"/>
  <c r="E13" i="5"/>
  <c r="C15" i="5" s="1"/>
  <c r="B15" i="5"/>
  <c r="C13" i="5" s="1"/>
  <c r="E14" i="5"/>
  <c r="A26" i="2"/>
  <c r="I56" i="4" s="1"/>
  <c r="I57" i="4" s="1"/>
  <c r="O31" i="2"/>
  <c r="G24" i="5"/>
  <c r="H23" i="5" s="1"/>
  <c r="K31" i="2"/>
  <c r="M31" i="2"/>
  <c r="H8" i="5" l="1"/>
  <c r="H9" i="5"/>
  <c r="H16" i="5"/>
  <c r="H14" i="5"/>
  <c r="C11" i="5"/>
  <c r="M26" i="2"/>
  <c r="C7" i="5"/>
  <c r="C12" i="5"/>
  <c r="C9" i="5"/>
  <c r="E15" i="5"/>
  <c r="D15" i="5" s="1"/>
  <c r="C14" i="5"/>
  <c r="C8" i="5"/>
  <c r="C10" i="5"/>
  <c r="F57" i="4"/>
  <c r="H56" i="4"/>
  <c r="H57" i="4" s="1"/>
  <c r="E57" i="4"/>
  <c r="G57" i="4"/>
  <c r="H22" i="5"/>
  <c r="K27" i="2"/>
  <c r="E27" i="2"/>
  <c r="J27" i="2"/>
  <c r="G27" i="2"/>
  <c r="L27" i="2"/>
  <c r="F27" i="2"/>
  <c r="I27" i="2"/>
  <c r="H27" i="2"/>
  <c r="H21" i="5"/>
  <c r="E44" i="2"/>
  <c r="E48" i="2"/>
  <c r="H17" i="5" l="1"/>
  <c r="H10" i="5"/>
  <c r="H24" i="5"/>
  <c r="G21" i="2"/>
  <c r="G20" i="2"/>
  <c r="G19" i="2"/>
  <c r="BC3" i="3" s="1"/>
  <c r="G18" i="2"/>
  <c r="U3" i="3" s="1"/>
  <c r="E3" i="3"/>
</calcChain>
</file>

<file path=xl/sharedStrings.xml><?xml version="1.0" encoding="utf-8"?>
<sst xmlns="http://schemas.openxmlformats.org/spreadsheetml/2006/main" count="522" uniqueCount="153">
  <si>
    <t>Developer Applications</t>
  </si>
  <si>
    <t>Mr. Pongsakorn Pongdet</t>
  </si>
  <si>
    <t>Tel.</t>
  </si>
  <si>
    <t>082-496-6368</t>
  </si>
  <si>
    <t>………………………………………………………</t>
  </si>
  <si>
    <t>..........................................................................................</t>
  </si>
  <si>
    <t>Academic Year</t>
  </si>
  <si>
    <t>Grade</t>
  </si>
  <si>
    <t>Department</t>
  </si>
  <si>
    <t>Subject</t>
  </si>
  <si>
    <t>Teacher</t>
  </si>
  <si>
    <t>School Name</t>
  </si>
  <si>
    <t>Educational Service Area Office</t>
  </si>
  <si>
    <t>Subject Code</t>
  </si>
  <si>
    <t>School Director</t>
  </si>
  <si>
    <t>Date of Approved</t>
  </si>
  <si>
    <t>Bansankhong(Chiangraijaroonrat) School</t>
  </si>
  <si>
    <t>Chaing Rai Primary Educational Service Area Office 1</t>
  </si>
  <si>
    <t>PP.5</t>
  </si>
  <si>
    <t>Teacher:</t>
  </si>
  <si>
    <t>Course Result</t>
  </si>
  <si>
    <t>Total students</t>
  </si>
  <si>
    <t>Class teacher:</t>
  </si>
  <si>
    <t>Excellent</t>
  </si>
  <si>
    <t>Good</t>
  </si>
  <si>
    <t>Pass</t>
  </si>
  <si>
    <t>Percent</t>
  </si>
  <si>
    <t>Number of students who received grade</t>
  </si>
  <si>
    <t>Average score</t>
  </si>
  <si>
    <t>Result of Desirable Characteristics</t>
  </si>
  <si>
    <t>Result of Reading, Analytical Thinking and Writing Skill</t>
  </si>
  <si>
    <t>Result of Learners' Key Competencies</t>
  </si>
  <si>
    <t>Head of Department</t>
  </si>
  <si>
    <t>Evaluation Department</t>
  </si>
  <si>
    <t>Approved</t>
  </si>
  <si>
    <t>Disapproved</t>
  </si>
  <si>
    <t>No.</t>
  </si>
  <si>
    <t>ID Number</t>
  </si>
  <si>
    <t>Name - Surname</t>
  </si>
  <si>
    <t>Score</t>
  </si>
  <si>
    <t>Total Score</t>
  </si>
  <si>
    <t>Remark</t>
  </si>
  <si>
    <t>Desirable Characteristics</t>
  </si>
  <si>
    <t xml:space="preserve">Evaluation </t>
  </si>
  <si>
    <t>Love of nation, religion and king</t>
  </si>
  <si>
    <t xml:space="preserve">Honesty and integrity </t>
  </si>
  <si>
    <t>Self-discipline</t>
  </si>
  <si>
    <t>Avidity for learning</t>
  </si>
  <si>
    <t>Cherishing Thai-ness</t>
  </si>
  <si>
    <t>Public-mindedness</t>
  </si>
  <si>
    <t>Learners' Key Competencies</t>
  </si>
  <si>
    <t>Communication Capacity</t>
  </si>
  <si>
    <t>Capacity</t>
  </si>
  <si>
    <t>Thinking Capaciy</t>
  </si>
  <si>
    <t>Reading, Analytical Thinking, Writing Skill</t>
  </si>
  <si>
    <t>Reading</t>
  </si>
  <si>
    <t>Analytical Thinking</t>
  </si>
  <si>
    <t>Writing</t>
  </si>
  <si>
    <t>Learning outcomes</t>
  </si>
  <si>
    <t>Problem-Solving Capacity</t>
  </si>
  <si>
    <t>Capacity for Applying Life Skills</t>
  </si>
  <si>
    <t>Capacity for Technological Application</t>
  </si>
  <si>
    <t>Dedication and commitment to work</t>
  </si>
  <si>
    <t>Observance of principles of Sufficiency Economy Philosophy in one’s way of life</t>
  </si>
  <si>
    <t>Unit</t>
  </si>
  <si>
    <t>Total</t>
  </si>
  <si>
    <t>Course Result Record PP.5</t>
  </si>
  <si>
    <t>Course Result Record of Department</t>
  </si>
  <si>
    <t>Signature</t>
  </si>
  <si>
    <t>Submitted for Consideration</t>
  </si>
  <si>
    <t>Summary</t>
  </si>
  <si>
    <t>Quality Level</t>
  </si>
  <si>
    <t>Final</t>
  </si>
  <si>
    <t>Student ID Number</t>
  </si>
  <si>
    <t>Score(1)</t>
  </si>
  <si>
    <t>Score(2)</t>
  </si>
  <si>
    <t>Total Score(2)</t>
  </si>
  <si>
    <t>Score (1)</t>
  </si>
  <si>
    <t>Score (2)</t>
  </si>
  <si>
    <t>Total Score (1 and 2)</t>
  </si>
  <si>
    <t>Total Students</t>
  </si>
  <si>
    <t>1. Course Result</t>
  </si>
  <si>
    <t>Number of Students</t>
  </si>
  <si>
    <t>2. Evaluation of Desirable Characteristics</t>
  </si>
  <si>
    <t xml:space="preserve"> Excellent (3)</t>
  </si>
  <si>
    <t xml:space="preserve"> Good (2)</t>
  </si>
  <si>
    <t xml:space="preserve">  Pass (1)</t>
  </si>
  <si>
    <t>Quanlity Level</t>
  </si>
  <si>
    <t>Number of students who leave during the semester</t>
  </si>
  <si>
    <t>3.Evaluation of Learners' Key Competencies</t>
  </si>
  <si>
    <t>4. Evaluation of Reading, Analytical Thinking, Writing Skill</t>
  </si>
  <si>
    <t>This is the calculation table. If the number of students and the formula are incorrect, please correct them.</t>
  </si>
  <si>
    <t>May</t>
  </si>
  <si>
    <t>Absent</t>
  </si>
  <si>
    <t>Leave</t>
  </si>
  <si>
    <t>Present/Come</t>
  </si>
  <si>
    <t>Present/ Come</t>
  </si>
  <si>
    <t>Mon</t>
  </si>
  <si>
    <t>Tue</t>
  </si>
  <si>
    <t>Wed</t>
  </si>
  <si>
    <t>Thu</t>
  </si>
  <si>
    <t>Fri</t>
  </si>
  <si>
    <t>June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</si>
  <si>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</si>
  <si>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</si>
  <si>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</si>
  <si>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</si>
  <si>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</si>
  <si>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</si>
  <si>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</si>
  <si>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</si>
  <si>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</si>
  <si>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>Jun</t>
  </si>
  <si>
    <t>Jul</t>
  </si>
  <si>
    <t>Sep</t>
  </si>
  <si>
    <t>Aug</t>
  </si>
  <si>
    <t>Oct</t>
  </si>
  <si>
    <t>Nov</t>
  </si>
  <si>
    <t>Dec</t>
  </si>
  <si>
    <t>Jan</t>
  </si>
  <si>
    <t>Feb</t>
  </si>
  <si>
    <t>Mar</t>
  </si>
  <si>
    <t xml:space="preserve"> Number</t>
  </si>
  <si>
    <t xml:space="preserve">Student ID </t>
  </si>
  <si>
    <t>Ab</t>
  </si>
  <si>
    <t>Le</t>
  </si>
  <si>
    <t>Pre</t>
  </si>
  <si>
    <t>=</t>
  </si>
  <si>
    <t xml:space="preserve">Bansankhong(Chiangraijaroonrat) </t>
  </si>
  <si>
    <t>Chiang Rai Primary Educational Office Service Area1</t>
  </si>
  <si>
    <t>Class Level</t>
  </si>
  <si>
    <t>Final Test Score</t>
  </si>
  <si>
    <t>Test Score</t>
  </si>
  <si>
    <t>April</t>
  </si>
  <si>
    <t xml:space="preserve"> </t>
  </si>
  <si>
    <t>Summary of Attendance</t>
  </si>
  <si>
    <t>Director of Bansankhong (Chiangraijaroonrat) School</t>
  </si>
  <si>
    <t>Indicators</t>
  </si>
  <si>
    <t>Formative Scores</t>
  </si>
  <si>
    <t>Final test Score</t>
  </si>
  <si>
    <t>Total  Score</t>
  </si>
  <si>
    <t>Summative indicators</t>
  </si>
  <si>
    <t>Summative indicators/</t>
  </si>
  <si>
    <t xml:space="preserve">Total Final Exmination Score </t>
  </si>
  <si>
    <t>(Mr.Supat   Tachat)</t>
  </si>
  <si>
    <t>Summative indicators/Learning outcomes</t>
  </si>
  <si>
    <t>Teacher in semester 1</t>
  </si>
  <si>
    <t>Teacher in semester 2</t>
  </si>
  <si>
    <t>Class teacher 1</t>
  </si>
  <si>
    <t>Class teacher 2</t>
  </si>
  <si>
    <t>The number of students in semester 1</t>
  </si>
  <si>
    <t>The number of students in semester 2</t>
  </si>
  <si>
    <t>Primary 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</si>
</sst>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#,##0.000"/>
  </numFmts>
  <fonts count="5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1"/>
      <color theme="1"/>
      <name val="Tahoma"/>
      <family val="2"/>
      <scheme val="minor"/>
    </font>
    <font>
      <b/>
      <sz val="20"/>
      <color theme="1"/>
      <name val="TH Sarabun New"/>
      <family val="2"/>
    </font>
    <font>
      <b/>
      <sz val="20"/>
      <color rgb="FFFF0000"/>
      <name val="TH Sarabun New"/>
      <family val="2"/>
    </font>
    <font>
      <sz val="18"/>
      <color indexed="12"/>
      <name val="TH Sarabun New"/>
      <family val="2"/>
    </font>
    <font>
      <sz val="18"/>
      <color indexed="20"/>
      <name val="TH Sarabun New"/>
      <family val="2"/>
    </font>
    <font>
      <sz val="18"/>
      <color theme="1"/>
      <name val="TH Sarabun New"/>
      <family val="2"/>
    </font>
    <font>
      <sz val="11"/>
      <color theme="1"/>
      <name val="TH Sarabun New"/>
      <family val="2"/>
    </font>
    <font>
      <b/>
      <sz val="22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2"/>
      <color theme="1"/>
      <name val="TH Sarabun New"/>
      <family val="2"/>
    </font>
    <font>
      <sz val="12"/>
      <name val="TH Sarabun New"/>
      <family val="2"/>
    </font>
    <font>
      <sz val="14"/>
      <name val="TH Sarabun New"/>
      <family val="2"/>
    </font>
    <font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5"/>
      <name val="TH Sarabun New"/>
      <family val="2"/>
    </font>
    <font>
      <sz val="16"/>
      <color rgb="FF000000"/>
      <name val="TH Sarabun New"/>
      <family val="2"/>
    </font>
    <font>
      <b/>
      <sz val="20"/>
      <name val="TH Sarabun New"/>
      <family val="2"/>
    </font>
    <font>
      <b/>
      <sz val="14"/>
      <name val="TH Sarabun New"/>
      <family val="2"/>
    </font>
    <font>
      <b/>
      <sz val="18"/>
      <color theme="1"/>
      <name val="TH Sarabun New"/>
      <family val="2"/>
    </font>
    <font>
      <b/>
      <u/>
      <sz val="12"/>
      <color indexed="12"/>
      <name val="TH Sarabun New"/>
      <family val="2"/>
    </font>
    <font>
      <sz val="12"/>
      <color theme="0"/>
      <name val="TH Sarabun New"/>
      <family val="2"/>
    </font>
    <font>
      <b/>
      <sz val="12"/>
      <color indexed="12"/>
      <name val="TH Sarabun New"/>
      <family val="2"/>
    </font>
    <font>
      <b/>
      <sz val="12"/>
      <color rgb="FFFF0000"/>
      <name val="TH Sarabun New"/>
      <family val="2"/>
    </font>
    <font>
      <sz val="12"/>
      <color indexed="12"/>
      <name val="TH Sarabun New"/>
      <family val="2"/>
    </font>
    <font>
      <b/>
      <sz val="12"/>
      <color theme="0"/>
      <name val="TH Sarabun New"/>
      <family val="2"/>
    </font>
    <font>
      <b/>
      <sz val="7"/>
      <color theme="0"/>
      <name val="TH Sarabun New"/>
      <family val="2"/>
    </font>
    <font>
      <b/>
      <sz val="12"/>
      <color rgb="FF0070C0"/>
      <name val="TH Sarabun New"/>
      <family val="2"/>
    </font>
    <font>
      <sz val="12"/>
      <color rgb="FF0070C0"/>
      <name val="TH Sarabun New"/>
      <family val="2"/>
    </font>
    <font>
      <b/>
      <sz val="12"/>
      <name val="TH Sarabun New"/>
      <family val="2"/>
    </font>
    <font>
      <b/>
      <sz val="7"/>
      <name val="TH Sarabun New"/>
      <family val="2"/>
    </font>
    <font>
      <b/>
      <sz val="12"/>
      <color rgb="FF0329E7"/>
      <name val="TH Sarabun New"/>
      <family val="2"/>
    </font>
    <font>
      <sz val="12"/>
      <color rgb="FFFF0000"/>
      <name val="TH Sarabun New"/>
      <family val="2"/>
    </font>
    <font>
      <b/>
      <sz val="24"/>
      <color theme="1"/>
      <name val="TH Sarabun New"/>
      <family val="2"/>
    </font>
    <font>
      <b/>
      <sz val="13"/>
      <color theme="1"/>
      <name val="TH Sarabun New"/>
      <family val="2"/>
    </font>
    <font>
      <b/>
      <sz val="11"/>
      <color theme="1"/>
      <name val="TH Sarabun New"/>
      <family val="2"/>
    </font>
    <font>
      <b/>
      <sz val="16"/>
      <color rgb="FF000000"/>
      <name val="TH Sarabun New"/>
      <family val="2"/>
    </font>
    <font>
      <b/>
      <sz val="11"/>
      <name val="TH Sarabun New"/>
      <family val="2"/>
    </font>
    <font>
      <b/>
      <sz val="18"/>
      <name val="TH Sarabun New"/>
      <family val="2"/>
    </font>
    <font>
      <b/>
      <sz val="16"/>
      <color rgb="FFFF0000"/>
      <name val="TH Sarabun New"/>
      <family val="2"/>
    </font>
    <font>
      <sz val="18"/>
      <color rgb="FF101C8C"/>
      <name val="TH SarabunPSK"/>
      <family val="2"/>
    </font>
    <font>
      <sz val="18"/>
      <color theme="7" tint="-0.499984740745262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FFF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2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87" fontId="14" fillId="0" borderId="1" xfId="0" applyNumberFormat="1" applyFont="1" applyBorder="1" applyAlignment="1">
      <alignment horizontal="center" vertical="center"/>
    </xf>
    <xf numFmtId="188" fontId="1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20" xfId="0" applyFont="1" applyBorder="1" applyAlignment="1">
      <alignment horizontal="center" vertical="center" shrinkToFit="1"/>
    </xf>
    <xf numFmtId="0" fontId="19" fillId="12" borderId="31" xfId="0" applyFont="1" applyFill="1" applyBorder="1" applyAlignment="1">
      <alignment horizontal="center" vertical="center"/>
    </xf>
    <xf numFmtId="0" fontId="21" fillId="12" borderId="30" xfId="0" applyFont="1" applyFill="1" applyBorder="1" applyAlignment="1">
      <alignment horizontal="center" vertical="center" shrinkToFit="1"/>
    </xf>
    <xf numFmtId="0" fontId="21" fillId="12" borderId="30" xfId="0" applyFont="1" applyFill="1" applyBorder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/>
    </xf>
    <xf numFmtId="1" fontId="19" fillId="0" borderId="60" xfId="0" applyNumberFormat="1" applyFont="1" applyBorder="1" applyAlignment="1">
      <alignment horizontal="center" vertical="center"/>
    </xf>
    <xf numFmtId="0" fontId="19" fillId="12" borderId="16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1" fontId="19" fillId="0" borderId="58" xfId="0" applyNumberFormat="1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8" fillId="0" borderId="58" xfId="0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23" fillId="0" borderId="1" xfId="0" quotePrefix="1" applyNumberFormat="1" applyFont="1" applyBorder="1" applyAlignment="1" applyProtection="1">
      <alignment horizontal="center" vertical="center"/>
      <protection locked="0"/>
    </xf>
    <xf numFmtId="49" fontId="23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49" fontId="19" fillId="0" borderId="59" xfId="0" applyNumberFormat="1" applyFont="1" applyBorder="1" applyAlignment="1">
      <alignment horizontal="center" vertical="center" shrinkToFit="1"/>
    </xf>
    <xf numFmtId="1" fontId="10" fillId="0" borderId="0" xfId="0" applyNumberFormat="1" applyFont="1"/>
    <xf numFmtId="49" fontId="13" fillId="0" borderId="93" xfId="0" applyNumberFormat="1" applyFont="1" applyBorder="1" applyAlignment="1" applyProtection="1">
      <alignment horizontal="center" textRotation="90" shrinkToFit="1"/>
      <protection locked="0"/>
    </xf>
    <xf numFmtId="49" fontId="13" fillId="0" borderId="44" xfId="0" applyNumberFormat="1" applyFont="1" applyBorder="1" applyAlignment="1" applyProtection="1">
      <alignment horizontal="center" textRotation="90" shrinkToFit="1"/>
      <protection locked="0"/>
    </xf>
    <xf numFmtId="49" fontId="13" fillId="0" borderId="45" xfId="0" applyNumberFormat="1" applyFont="1" applyBorder="1" applyAlignment="1" applyProtection="1">
      <alignment horizontal="center" textRotation="90" shrinkToFit="1"/>
      <protection locked="0"/>
    </xf>
    <xf numFmtId="0" fontId="13" fillId="0" borderId="43" xfId="0" applyFont="1" applyBorder="1" applyAlignment="1">
      <alignment horizontal="center" textRotation="90" shrinkToFit="1"/>
    </xf>
    <xf numFmtId="49" fontId="13" fillId="0" borderId="43" xfId="0" applyNumberFormat="1" applyFont="1" applyBorder="1" applyAlignment="1" applyProtection="1">
      <alignment horizontal="center" textRotation="90" shrinkToFit="1"/>
      <protection locked="0"/>
    </xf>
    <xf numFmtId="0" fontId="13" fillId="0" borderId="58" xfId="0" applyFont="1" applyBorder="1" applyAlignment="1">
      <alignment horizontal="center" textRotation="90" shrinkToFit="1"/>
    </xf>
    <xf numFmtId="0" fontId="13" fillId="0" borderId="60" xfId="0" applyFont="1" applyBorder="1" applyAlignment="1">
      <alignment horizontal="center" vertical="center" shrinkToFit="1"/>
    </xf>
    <xf numFmtId="49" fontId="13" fillId="0" borderId="94" xfId="0" applyNumberFormat="1" applyFont="1" applyBorder="1" applyAlignment="1" applyProtection="1">
      <alignment horizontal="center" vertical="center" shrinkToFit="1"/>
      <protection locked="0"/>
    </xf>
    <xf numFmtId="49" fontId="13" fillId="0" borderId="8" xfId="0" applyNumberFormat="1" applyFont="1" applyBorder="1" applyAlignment="1" applyProtection="1">
      <alignment horizontal="center" vertical="center" shrinkToFit="1"/>
      <protection locked="0"/>
    </xf>
    <xf numFmtId="49" fontId="13" fillId="0" borderId="9" xfId="0" applyNumberFormat="1" applyFont="1" applyBorder="1" applyAlignment="1" applyProtection="1">
      <alignment horizontal="center" vertical="center" shrinkToFit="1"/>
      <protection locked="0"/>
    </xf>
    <xf numFmtId="49" fontId="13" fillId="0" borderId="7" xfId="0" applyNumberFormat="1" applyFont="1" applyBorder="1" applyAlignment="1" applyProtection="1">
      <alignment horizontal="center" vertical="center" shrinkToFit="1"/>
      <protection locked="0"/>
    </xf>
    <xf numFmtId="0" fontId="19" fillId="0" borderId="58" xfId="0" applyFont="1" applyBorder="1" applyAlignment="1">
      <alignment horizontal="center" vertical="center"/>
    </xf>
    <xf numFmtId="49" fontId="13" fillId="0" borderId="44" xfId="0" applyNumberFormat="1" applyFont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vertical="center" shrinkToFit="1"/>
      <protection locked="0"/>
    </xf>
    <xf numFmtId="0" fontId="19" fillId="0" borderId="59" xfId="0" applyFont="1" applyBorder="1" applyAlignment="1">
      <alignment horizontal="center" vertical="center"/>
    </xf>
    <xf numFmtId="49" fontId="13" fillId="0" borderId="55" xfId="0" applyNumberFormat="1" applyFont="1" applyBorder="1" applyAlignment="1" applyProtection="1">
      <alignment horizontal="center" vertical="center" shrinkToFit="1"/>
      <protection locked="0"/>
    </xf>
    <xf numFmtId="49" fontId="13" fillId="0" borderId="6" xfId="0" applyNumberFormat="1" applyFont="1" applyBorder="1" applyAlignment="1" applyProtection="1">
      <alignment horizontal="center" vertical="center" shrinkToFit="1"/>
      <protection locked="0"/>
    </xf>
    <xf numFmtId="49" fontId="13" fillId="0" borderId="5" xfId="0" applyNumberFormat="1" applyFont="1" applyBorder="1" applyAlignment="1" applyProtection="1">
      <alignment horizontal="center" vertical="center" shrinkToFit="1"/>
      <protection locked="0"/>
    </xf>
    <xf numFmtId="0" fontId="19" fillId="0" borderId="92" xfId="0" applyFont="1" applyBorder="1" applyAlignment="1">
      <alignment horizontal="center" vertical="center"/>
    </xf>
    <xf numFmtId="49" fontId="13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50" xfId="0" applyNumberFormat="1" applyFont="1" applyBorder="1" applyAlignment="1" applyProtection="1">
      <alignment horizontal="center" vertical="center" shrinkToFit="1"/>
      <protection locked="0"/>
    </xf>
    <xf numFmtId="49" fontId="19" fillId="0" borderId="9" xfId="0" applyNumberFormat="1" applyFont="1" applyBorder="1" applyAlignment="1">
      <alignment horizontal="center" vertical="center" shrinkToFit="1"/>
    </xf>
    <xf numFmtId="49" fontId="19" fillId="0" borderId="6" xfId="0" applyNumberFormat="1" applyFont="1" applyBorder="1" applyAlignment="1">
      <alignment horizontal="center" vertical="center" shrinkToFit="1"/>
    </xf>
    <xf numFmtId="0" fontId="13" fillId="0" borderId="58" xfId="0" applyFont="1" applyBorder="1" applyAlignment="1" applyProtection="1">
      <alignment vertical="center"/>
      <protection locked="0"/>
    </xf>
    <xf numFmtId="49" fontId="13" fillId="0" borderId="43" xfId="0" applyNumberFormat="1" applyFont="1" applyBorder="1" applyAlignment="1" applyProtection="1">
      <alignment horizontal="center" vertical="center"/>
      <protection locked="0"/>
    </xf>
    <xf numFmtId="49" fontId="13" fillId="0" borderId="44" xfId="0" applyNumberFormat="1" applyFont="1" applyBorder="1" applyAlignment="1" applyProtection="1">
      <alignment horizontal="center" vertical="center"/>
      <protection locked="0"/>
    </xf>
    <xf numFmtId="49" fontId="13" fillId="0" borderId="45" xfId="0" applyNumberFormat="1" applyFont="1" applyBorder="1" applyAlignment="1" applyProtection="1">
      <alignment horizontal="center" vertical="center"/>
      <protection locked="0"/>
    </xf>
    <xf numFmtId="1" fontId="13" fillId="3" borderId="58" xfId="0" applyNumberFormat="1" applyFont="1" applyFill="1" applyBorder="1" applyAlignment="1">
      <alignment horizontal="center" vertical="center" shrinkToFit="1"/>
    </xf>
    <xf numFmtId="49" fontId="13" fillId="3" borderId="58" xfId="0" applyNumberFormat="1" applyFont="1" applyFill="1" applyBorder="1" applyAlignment="1">
      <alignment horizontal="center" vertical="center" shrinkToFit="1"/>
    </xf>
    <xf numFmtId="0" fontId="13" fillId="0" borderId="59" xfId="0" applyFont="1" applyBorder="1" applyAlignment="1" applyProtection="1">
      <alignment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0" fontId="13" fillId="3" borderId="59" xfId="0" applyFont="1" applyFill="1" applyBorder="1" applyAlignment="1">
      <alignment horizontal="center" vertical="center" shrinkToFit="1"/>
    </xf>
    <xf numFmtId="0" fontId="13" fillId="0" borderId="92" xfId="0" applyFont="1" applyBorder="1" applyAlignment="1" applyProtection="1">
      <alignment vertical="center"/>
      <protection locked="0"/>
    </xf>
    <xf numFmtId="49" fontId="13" fillId="0" borderId="89" xfId="0" applyNumberFormat="1" applyFont="1" applyBorder="1" applyAlignment="1" applyProtection="1">
      <alignment horizontal="center" vertical="center"/>
      <protection locked="0"/>
    </xf>
    <xf numFmtId="49" fontId="13" fillId="0" borderId="90" xfId="0" applyNumberFormat="1" applyFont="1" applyBorder="1" applyAlignment="1" applyProtection="1">
      <alignment horizontal="center" vertical="center"/>
      <protection locked="0"/>
    </xf>
    <xf numFmtId="49" fontId="13" fillId="0" borderId="91" xfId="0" applyNumberFormat="1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 shrinkToFit="1"/>
      <protection locked="0"/>
    </xf>
    <xf numFmtId="0" fontId="13" fillId="0" borderId="58" xfId="0" applyFont="1" applyBorder="1" applyAlignment="1" applyProtection="1">
      <alignment horizontal="left" vertical="center" shrinkToFit="1"/>
      <protection locked="0"/>
    </xf>
    <xf numFmtId="1" fontId="13" fillId="0" borderId="58" xfId="0" applyNumberFormat="1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horizontal="left" vertical="center" shrinkToFit="1"/>
      <protection locked="0"/>
    </xf>
    <xf numFmtId="1" fontId="13" fillId="0" borderId="59" xfId="0" applyNumberFormat="1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vertical="center" shrinkToFit="1"/>
      <protection locked="0"/>
    </xf>
    <xf numFmtId="0" fontId="13" fillId="0" borderId="59" xfId="0" applyFont="1" applyBorder="1" applyAlignment="1">
      <alignment horizontal="left" vertical="center" shrinkToFit="1"/>
    </xf>
    <xf numFmtId="1" fontId="13" fillId="0" borderId="59" xfId="0" applyNumberFormat="1" applyFont="1" applyBorder="1" applyAlignment="1">
      <alignment horizontal="center" vertical="center" shrinkToFit="1"/>
    </xf>
    <xf numFmtId="1" fontId="13" fillId="0" borderId="59" xfId="0" applyNumberFormat="1" applyFont="1" applyBorder="1" applyAlignment="1" applyProtection="1">
      <alignment vertical="center" shrinkToFit="1"/>
      <protection locked="0"/>
    </xf>
    <xf numFmtId="0" fontId="14" fillId="0" borderId="59" xfId="0" applyFont="1" applyBorder="1" applyAlignment="1">
      <alignment horizontal="left" vertical="center" shrinkToFit="1"/>
    </xf>
    <xf numFmtId="0" fontId="13" fillId="0" borderId="92" xfId="0" applyFont="1" applyBorder="1" applyAlignment="1" applyProtection="1">
      <alignment horizontal="center" vertical="center" shrinkToFit="1"/>
      <protection locked="0"/>
    </xf>
    <xf numFmtId="0" fontId="13" fillId="0" borderId="92" xfId="0" applyFont="1" applyBorder="1" applyAlignment="1" applyProtection="1">
      <alignment horizontal="left" vertical="center" shrinkToFit="1"/>
      <protection locked="0"/>
    </xf>
    <xf numFmtId="1" fontId="13" fillId="0" borderId="92" xfId="0" applyNumberFormat="1" applyFont="1" applyBorder="1" applyAlignment="1" applyProtection="1">
      <alignment horizontal="center" vertical="center" shrinkToFit="1"/>
      <protection locked="0"/>
    </xf>
    <xf numFmtId="0" fontId="19" fillId="12" borderId="30" xfId="0" applyFont="1" applyFill="1" applyBorder="1" applyAlignment="1">
      <alignment horizontal="center" vertical="center" shrinkToFit="1"/>
    </xf>
    <xf numFmtId="0" fontId="26" fillId="0" borderId="17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1" fontId="21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29" fillId="5" borderId="0" xfId="0" applyFont="1" applyFill="1"/>
    <xf numFmtId="0" fontId="15" fillId="5" borderId="0" xfId="0" applyFont="1" applyFill="1"/>
    <xf numFmtId="0" fontId="15" fillId="0" borderId="0" xfId="0" applyFont="1"/>
    <xf numFmtId="0" fontId="30" fillId="2" borderId="25" xfId="0" applyFont="1" applyFill="1" applyBorder="1" applyAlignment="1">
      <alignment horizontal="left" vertical="center"/>
    </xf>
    <xf numFmtId="0" fontId="30" fillId="6" borderId="23" xfId="0" applyFont="1" applyFill="1" applyBorder="1" applyAlignment="1">
      <alignment vertical="center"/>
    </xf>
    <xf numFmtId="0" fontId="30" fillId="6" borderId="24" xfId="0" applyFont="1" applyFill="1" applyBorder="1" applyAlignment="1">
      <alignment vertical="center"/>
    </xf>
    <xf numFmtId="0" fontId="30" fillId="6" borderId="73" xfId="0" applyFont="1" applyFill="1" applyBorder="1" applyAlignment="1">
      <alignment vertical="center"/>
    </xf>
    <xf numFmtId="0" fontId="32" fillId="5" borderId="0" xfId="0" applyFont="1" applyFill="1" applyAlignment="1">
      <alignment vertical="center"/>
    </xf>
    <xf numFmtId="0" fontId="33" fillId="7" borderId="43" xfId="0" applyFont="1" applyFill="1" applyBorder="1" applyAlignment="1">
      <alignment horizontal="center" vertical="center"/>
    </xf>
    <xf numFmtId="0" fontId="34" fillId="7" borderId="44" xfId="0" applyFont="1" applyFill="1" applyBorder="1" applyAlignment="1">
      <alignment horizontal="center" vertical="center" wrapText="1"/>
    </xf>
    <xf numFmtId="0" fontId="33" fillId="7" borderId="44" xfId="0" applyFont="1" applyFill="1" applyBorder="1" applyAlignment="1">
      <alignment horizontal="center" vertical="center"/>
    </xf>
    <xf numFmtId="0" fontId="33" fillId="7" borderId="45" xfId="0" applyFont="1" applyFill="1" applyBorder="1" applyAlignment="1">
      <alignment horizontal="center" vertical="center"/>
    </xf>
    <xf numFmtId="0" fontId="33" fillId="8" borderId="61" xfId="0" applyFont="1" applyFill="1" applyBorder="1" applyAlignment="1">
      <alignment horizontal="center" vertical="center"/>
    </xf>
    <xf numFmtId="0" fontId="34" fillId="7" borderId="66" xfId="0" applyFont="1" applyFill="1" applyBorder="1" applyAlignment="1">
      <alignment horizontal="center" vertical="center" wrapText="1" shrinkToFit="1"/>
    </xf>
    <xf numFmtId="0" fontId="33" fillId="7" borderId="74" xfId="0" applyFont="1" applyFill="1" applyBorder="1" applyAlignment="1">
      <alignment horizontal="center" vertical="center"/>
    </xf>
    <xf numFmtId="0" fontId="35" fillId="9" borderId="5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188" fontId="36" fillId="5" borderId="1" xfId="0" applyNumberFormat="1" applyFont="1" applyFill="1" applyBorder="1" applyAlignment="1">
      <alignment horizontal="center" shrinkToFit="1"/>
    </xf>
    <xf numFmtId="188" fontId="36" fillId="5" borderId="6" xfId="0" applyNumberFormat="1" applyFont="1" applyFill="1" applyBorder="1" applyAlignment="1">
      <alignment horizontal="center" shrinkToFit="1"/>
    </xf>
    <xf numFmtId="0" fontId="32" fillId="6" borderId="62" xfId="0" applyFont="1" applyFill="1" applyBorder="1" applyAlignment="1">
      <alignment horizontal="center" vertical="center"/>
    </xf>
    <xf numFmtId="0" fontId="32" fillId="5" borderId="67" xfId="0" applyFont="1" applyFill="1" applyBorder="1" applyAlignment="1">
      <alignment horizontal="center" vertical="center"/>
    </xf>
    <xf numFmtId="188" fontId="32" fillId="5" borderId="75" xfId="0" applyNumberFormat="1" applyFont="1" applyFill="1" applyBorder="1" applyAlignment="1">
      <alignment horizontal="center" vertical="center" shrinkToFit="1"/>
    </xf>
    <xf numFmtId="0" fontId="32" fillId="6" borderId="63" xfId="0" applyFont="1" applyFill="1" applyBorder="1" applyAlignment="1">
      <alignment horizontal="center" vertical="center"/>
    </xf>
    <xf numFmtId="0" fontId="32" fillId="6" borderId="64" xfId="0" applyFont="1" applyFill="1" applyBorder="1" applyAlignment="1">
      <alignment horizontal="center" vertical="center"/>
    </xf>
    <xf numFmtId="0" fontId="32" fillId="5" borderId="68" xfId="0" applyFont="1" applyFill="1" applyBorder="1" applyAlignment="1">
      <alignment horizontal="center" vertical="center"/>
    </xf>
    <xf numFmtId="188" fontId="32" fillId="5" borderId="76" xfId="0" applyNumberFormat="1" applyFont="1" applyFill="1" applyBorder="1" applyAlignment="1">
      <alignment horizontal="center" vertical="center" shrinkToFit="1"/>
    </xf>
    <xf numFmtId="0" fontId="30" fillId="5" borderId="3" xfId="0" applyFont="1" applyFill="1" applyBorder="1" applyAlignment="1">
      <alignment vertical="center"/>
    </xf>
    <xf numFmtId="0" fontId="32" fillId="5" borderId="3" xfId="0" applyFont="1" applyFill="1" applyBorder="1" applyAlignment="1">
      <alignment horizontal="center" vertical="center"/>
    </xf>
    <xf numFmtId="188" fontId="30" fillId="5" borderId="88" xfId="0" applyNumberFormat="1" applyFont="1" applyFill="1" applyBorder="1" applyAlignment="1">
      <alignment horizontal="center" vertical="center" shrinkToFit="1"/>
    </xf>
    <xf numFmtId="0" fontId="37" fillId="5" borderId="0" xfId="0" applyFont="1" applyFill="1"/>
    <xf numFmtId="0" fontId="30" fillId="3" borderId="23" xfId="0" applyFont="1" applyFill="1" applyBorder="1" applyAlignment="1">
      <alignment vertical="center"/>
    </xf>
    <xf numFmtId="0" fontId="15" fillId="3" borderId="24" xfId="0" applyFont="1" applyFill="1" applyBorder="1"/>
    <xf numFmtId="0" fontId="32" fillId="3" borderId="73" xfId="0" applyFont="1" applyFill="1" applyBorder="1" applyAlignment="1">
      <alignment vertical="center"/>
    </xf>
    <xf numFmtId="2" fontId="29" fillId="5" borderId="0" xfId="0" applyNumberFormat="1" applyFont="1" applyFill="1"/>
    <xf numFmtId="0" fontId="37" fillId="4" borderId="71" xfId="0" applyFont="1" applyFill="1" applyBorder="1" applyAlignment="1">
      <alignment horizontal="center" vertical="center"/>
    </xf>
    <xf numFmtId="0" fontId="38" fillId="4" borderId="87" xfId="0" applyFont="1" applyFill="1" applyBorder="1" applyAlignment="1">
      <alignment horizontal="center" vertical="center" wrapText="1" shrinkToFit="1"/>
    </xf>
    <xf numFmtId="0" fontId="37" fillId="4" borderId="87" xfId="0" applyFont="1" applyFill="1" applyBorder="1" applyAlignment="1">
      <alignment horizontal="center" vertical="center"/>
    </xf>
    <xf numFmtId="0" fontId="35" fillId="9" borderId="10" xfId="0" applyFont="1" applyFill="1" applyBorder="1" applyAlignment="1">
      <alignment horizontal="center"/>
    </xf>
    <xf numFmtId="0" fontId="32" fillId="3" borderId="69" xfId="0" applyFont="1" applyFill="1" applyBorder="1" applyAlignment="1">
      <alignment horizontal="center" vertical="center"/>
    </xf>
    <xf numFmtId="0" fontId="32" fillId="5" borderId="86" xfId="0" applyFont="1" applyFill="1" applyBorder="1" applyAlignment="1">
      <alignment horizontal="center" vertical="center"/>
    </xf>
    <xf numFmtId="188" fontId="32" fillId="5" borderId="86" xfId="0" applyNumberFormat="1" applyFont="1" applyFill="1" applyBorder="1" applyAlignment="1">
      <alignment horizontal="center" vertical="center" shrinkToFit="1"/>
    </xf>
    <xf numFmtId="0" fontId="32" fillId="2" borderId="46" xfId="0" applyFont="1" applyFill="1" applyBorder="1" applyAlignment="1">
      <alignment horizontal="center"/>
    </xf>
    <xf numFmtId="0" fontId="35" fillId="2" borderId="47" xfId="0" applyFont="1" applyFill="1" applyBorder="1" applyAlignment="1">
      <alignment horizontal="center"/>
    </xf>
    <xf numFmtId="188" fontId="35" fillId="2" borderId="47" xfId="0" applyNumberFormat="1" applyFont="1" applyFill="1" applyBorder="1" applyAlignment="1">
      <alignment horizontal="center" shrinkToFit="1"/>
    </xf>
    <xf numFmtId="188" fontId="35" fillId="2" borderId="48" xfId="0" applyNumberFormat="1" applyFont="1" applyFill="1" applyBorder="1" applyAlignment="1">
      <alignment horizontal="center" shrinkToFit="1"/>
    </xf>
    <xf numFmtId="0" fontId="32" fillId="3" borderId="63" xfId="0" applyFont="1" applyFill="1" applyBorder="1" applyAlignment="1">
      <alignment horizontal="center" vertical="center"/>
    </xf>
    <xf numFmtId="0" fontId="32" fillId="5" borderId="75" xfId="0" applyFont="1" applyFill="1" applyBorder="1" applyAlignment="1">
      <alignment horizontal="center" vertical="center"/>
    </xf>
    <xf numFmtId="0" fontId="32" fillId="3" borderId="64" xfId="0" applyFont="1" applyFill="1" applyBorder="1" applyAlignment="1">
      <alignment horizontal="center" vertical="center"/>
    </xf>
    <xf numFmtId="0" fontId="32" fillId="5" borderId="76" xfId="0" applyFont="1" applyFill="1" applyBorder="1" applyAlignment="1">
      <alignment horizontal="center" vertical="center"/>
    </xf>
    <xf numFmtId="0" fontId="29" fillId="5" borderId="30" xfId="0" applyFont="1" applyFill="1" applyBorder="1"/>
    <xf numFmtId="0" fontId="30" fillId="5" borderId="25" xfId="0" applyFont="1" applyFill="1" applyBorder="1" applyAlignment="1">
      <alignment vertical="center"/>
    </xf>
    <xf numFmtId="0" fontId="30" fillId="5" borderId="61" xfId="0" applyFont="1" applyFill="1" applyBorder="1" applyAlignment="1">
      <alignment horizontal="center" vertical="center"/>
    </xf>
    <xf numFmtId="188" fontId="30" fillId="5" borderId="73" xfId="0" applyNumberFormat="1" applyFont="1" applyFill="1" applyBorder="1" applyAlignment="1">
      <alignment horizontal="center" vertical="center" shrinkToFit="1"/>
    </xf>
    <xf numFmtId="4" fontId="40" fillId="5" borderId="6" xfId="0" applyNumberFormat="1" applyFont="1" applyFill="1" applyBorder="1" applyAlignment="1">
      <alignment horizontal="right" vertical="center"/>
    </xf>
    <xf numFmtId="4" fontId="40" fillId="0" borderId="6" xfId="0" applyNumberFormat="1" applyFont="1" applyBorder="1" applyAlignment="1">
      <alignment horizontal="right"/>
    </xf>
    <xf numFmtId="0" fontId="37" fillId="14" borderId="71" xfId="0" applyFont="1" applyFill="1" applyBorder="1" applyAlignment="1">
      <alignment horizontal="center" vertical="center"/>
    </xf>
    <xf numFmtId="0" fontId="38" fillId="14" borderId="72" xfId="0" applyFont="1" applyFill="1" applyBorder="1" applyAlignment="1">
      <alignment horizontal="center" vertical="center" wrapText="1" shrinkToFit="1"/>
    </xf>
    <xf numFmtId="0" fontId="37" fillId="14" borderId="87" xfId="0" applyFont="1" applyFill="1" applyBorder="1" applyAlignment="1">
      <alignment horizontal="center" vertical="center"/>
    </xf>
    <xf numFmtId="4" fontId="40" fillId="0" borderId="9" xfId="0" applyNumberFormat="1" applyFont="1" applyBorder="1" applyAlignment="1">
      <alignment horizontal="right"/>
    </xf>
    <xf numFmtId="0" fontId="32" fillId="5" borderId="70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4" fontId="15" fillId="0" borderId="0" xfId="0" applyNumberFormat="1" applyFont="1" applyAlignment="1">
      <alignment horizontal="right"/>
    </xf>
    <xf numFmtId="0" fontId="15" fillId="0" borderId="18" xfId="0" applyFont="1" applyBorder="1"/>
    <xf numFmtId="0" fontId="30" fillId="5" borderId="61" xfId="0" applyFont="1" applyFill="1" applyBorder="1" applyAlignment="1">
      <alignment vertical="center"/>
    </xf>
    <xf numFmtId="0" fontId="30" fillId="5" borderId="65" xfId="0" applyFont="1" applyFill="1" applyBorder="1" applyAlignment="1">
      <alignment horizontal="center" vertical="center"/>
    </xf>
    <xf numFmtId="188" fontId="30" fillId="5" borderId="25" xfId="0" applyNumberFormat="1" applyFont="1" applyFill="1" applyBorder="1" applyAlignment="1">
      <alignment horizontal="center" vertical="center" shrinkToFit="1"/>
    </xf>
    <xf numFmtId="0" fontId="15" fillId="0" borderId="78" xfId="0" applyFont="1" applyBorder="1"/>
    <xf numFmtId="0" fontId="15" fillId="0" borderId="78" xfId="0" applyFont="1" applyBorder="1" applyAlignment="1">
      <alignment horizontal="left"/>
    </xf>
    <xf numFmtId="4" fontId="15" fillId="0" borderId="77" xfId="0" applyNumberFormat="1" applyFont="1" applyBorder="1" applyAlignment="1">
      <alignment horizontal="right"/>
    </xf>
    <xf numFmtId="0" fontId="15" fillId="12" borderId="0" xfId="0" applyFont="1" applyFill="1"/>
    <xf numFmtId="0" fontId="15" fillId="12" borderId="79" xfId="0" applyFont="1" applyFill="1" applyBorder="1"/>
    <xf numFmtId="0" fontId="15" fillId="3" borderId="80" xfId="0" applyFont="1" applyFill="1" applyBorder="1"/>
    <xf numFmtId="0" fontId="15" fillId="3" borderId="81" xfId="0" applyFont="1" applyFill="1" applyBorder="1"/>
    <xf numFmtId="0" fontId="15" fillId="13" borderId="78" xfId="0" applyFont="1" applyFill="1" applyBorder="1"/>
    <xf numFmtId="0" fontId="15" fillId="13" borderId="82" xfId="0" applyFont="1" applyFill="1" applyBorder="1"/>
    <xf numFmtId="0" fontId="25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1" fontId="19" fillId="0" borderId="2" xfId="0" applyNumberFormat="1" applyFont="1" applyBorder="1" applyAlignment="1" applyProtection="1">
      <alignment vertical="center"/>
      <protection locked="0"/>
    </xf>
    <xf numFmtId="1" fontId="42" fillId="12" borderId="1" xfId="0" applyNumberFormat="1" applyFont="1" applyFill="1" applyBorder="1" applyAlignment="1" applyProtection="1">
      <alignment horizontal="center" vertical="center" shrinkToFit="1"/>
      <protection locked="0"/>
    </xf>
    <xf numFmtId="1" fontId="21" fillId="12" borderId="1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Border="1" applyAlignment="1">
      <alignment horizontal="left" vertical="center" shrinkToFit="1"/>
    </xf>
    <xf numFmtId="1" fontId="21" fillId="0" borderId="1" xfId="0" applyNumberFormat="1" applyFont="1" applyBorder="1" applyAlignment="1" applyProtection="1">
      <alignment horizontal="center" vertical="center"/>
      <protection locked="0"/>
    </xf>
    <xf numFmtId="0" fontId="18" fillId="11" borderId="1" xfId="0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21" fillId="11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1" fontId="21" fillId="12" borderId="0" xfId="0" applyNumberFormat="1" applyFont="1" applyFill="1" applyAlignment="1">
      <alignment horizontal="center" vertical="center" shrinkToFit="1"/>
    </xf>
    <xf numFmtId="1" fontId="21" fillId="0" borderId="0" xfId="0" applyNumberFormat="1" applyFont="1" applyAlignment="1">
      <alignment horizontal="center" vertical="center"/>
    </xf>
    <xf numFmtId="1" fontId="18" fillId="16" borderId="0" xfId="0" applyNumberFormat="1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" fontId="21" fillId="0" borderId="0" xfId="0" applyNumberFormat="1" applyFont="1" applyAlignment="1" applyProtection="1">
      <alignment horizontal="center" vertical="center"/>
      <protection locked="0"/>
    </xf>
    <xf numFmtId="1" fontId="18" fillId="16" borderId="0" xfId="0" applyNumberFormat="1" applyFont="1" applyFill="1" applyAlignment="1" applyProtection="1">
      <alignment horizontal="center" vertical="center"/>
      <protection locked="0"/>
    </xf>
    <xf numFmtId="1" fontId="21" fillId="12" borderId="0" xfId="0" applyNumberFormat="1" applyFont="1" applyFill="1" applyAlignment="1">
      <alignment horizontal="center" vertical="center"/>
    </xf>
    <xf numFmtId="1" fontId="18" fillId="15" borderId="0" xfId="0" applyNumberFormat="1" applyFont="1" applyFill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44" fillId="11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6" fillId="11" borderId="1" xfId="0" applyFont="1" applyFill="1" applyBorder="1" applyAlignment="1">
      <alignment horizontal="center" vertical="center"/>
    </xf>
    <xf numFmtId="1" fontId="21" fillId="17" borderId="1" xfId="0" applyNumberFormat="1" applyFont="1" applyFill="1" applyBorder="1" applyAlignment="1">
      <alignment horizontal="center" vertical="center"/>
    </xf>
    <xf numFmtId="0" fontId="21" fillId="18" borderId="1" xfId="0" applyFont="1" applyFill="1" applyBorder="1" applyAlignment="1">
      <alignment horizontal="center" vertical="center"/>
    </xf>
    <xf numFmtId="0" fontId="44" fillId="17" borderId="1" xfId="0" applyFont="1" applyFill="1" applyBorder="1" applyAlignment="1">
      <alignment horizontal="center" vertical="center"/>
    </xf>
    <xf numFmtId="0" fontId="44" fillId="18" borderId="1" xfId="0" applyFont="1" applyFill="1" applyBorder="1" applyAlignment="1">
      <alignment horizontal="center" vertical="center"/>
    </xf>
    <xf numFmtId="1" fontId="21" fillId="18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1" fontId="47" fillId="10" borderId="14" xfId="0" applyNumberFormat="1" applyFont="1" applyFill="1" applyBorder="1" applyAlignment="1">
      <alignment horizontal="center" vertical="center"/>
    </xf>
    <xf numFmtId="188" fontId="24" fillId="0" borderId="1" xfId="0" applyNumberFormat="1" applyFont="1" applyBorder="1" applyAlignment="1">
      <alignment horizontal="center" vertical="center" shrinkToFit="1"/>
    </xf>
    <xf numFmtId="1" fontId="26" fillId="17" borderId="1" xfId="0" applyNumberFormat="1" applyFont="1" applyFill="1" applyBorder="1" applyAlignment="1">
      <alignment horizontal="center" vertical="center"/>
    </xf>
    <xf numFmtId="0" fontId="26" fillId="18" borderId="1" xfId="0" applyFont="1" applyFill="1" applyBorder="1" applyAlignment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1" fontId="18" fillId="17" borderId="1" xfId="0" applyNumberFormat="1" applyFont="1" applyFill="1" applyBorder="1" applyAlignment="1">
      <alignment horizontal="center" vertical="center"/>
    </xf>
    <xf numFmtId="0" fontId="30" fillId="5" borderId="0" xfId="0" applyFont="1" applyFill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1" fontId="19" fillId="0" borderId="1" xfId="0" applyNumberFormat="1" applyFont="1" applyBorder="1" applyAlignment="1">
      <alignment horizontal="center" vertical="center" shrinkToFit="1"/>
    </xf>
    <xf numFmtId="2" fontId="19" fillId="0" borderId="1" xfId="0" applyNumberFormat="1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textRotation="90" shrinkToFi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9" fillId="0" borderId="45" xfId="0" applyFont="1" applyBorder="1" applyAlignment="1">
      <alignment horizontal="center" vertical="center" shrinkToFit="1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2" fontId="19" fillId="0" borderId="59" xfId="0" applyNumberFormat="1" applyFont="1" applyBorder="1" applyAlignment="1">
      <alignment horizontal="center" vertical="center" shrinkToFit="1"/>
    </xf>
    <xf numFmtId="0" fontId="48" fillId="2" borderId="1" xfId="0" applyFont="1" applyFill="1" applyBorder="1"/>
    <xf numFmtId="189" fontId="19" fillId="0" borderId="1" xfId="0" applyNumberFormat="1" applyFont="1" applyBorder="1" applyAlignment="1">
      <alignment horizontal="center" vertical="center" shrinkToFit="1"/>
    </xf>
    <xf numFmtId="188" fontId="19" fillId="0" borderId="1" xfId="0" applyNumberFormat="1" applyFont="1" applyBorder="1" applyAlignment="1">
      <alignment horizontal="center" vertical="center" shrinkToFit="1"/>
    </xf>
    <xf numFmtId="0" fontId="49" fillId="2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18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88" fontId="13" fillId="0" borderId="1" xfId="0" applyNumberFormat="1" applyFont="1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9" fillId="12" borderId="20" xfId="0" applyFont="1" applyFill="1" applyBorder="1" applyAlignment="1">
      <alignment horizontal="center" vertical="center"/>
    </xf>
    <xf numFmtId="0" fontId="19" fillId="12" borderId="35" xfId="0" applyFont="1" applyFill="1" applyBorder="1" applyAlignment="1">
      <alignment horizontal="center" vertical="center"/>
    </xf>
    <xf numFmtId="0" fontId="19" fillId="12" borderId="36" xfId="0" applyFont="1" applyFill="1" applyBorder="1" applyAlignment="1">
      <alignment horizontal="center" vertical="center"/>
    </xf>
    <xf numFmtId="0" fontId="19" fillId="12" borderId="21" xfId="0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19" fillId="12" borderId="31" xfId="0" applyFont="1" applyFill="1" applyBorder="1" applyAlignment="1">
      <alignment horizontal="center" vertical="center"/>
    </xf>
    <xf numFmtId="0" fontId="19" fillId="12" borderId="30" xfId="0" applyFont="1" applyFill="1" applyBorder="1" applyAlignment="1">
      <alignment horizontal="center" vertical="center"/>
    </xf>
    <xf numFmtId="0" fontId="19" fillId="12" borderId="16" xfId="0" applyFont="1" applyFill="1" applyBorder="1" applyAlignment="1">
      <alignment horizontal="center" vertical="center"/>
    </xf>
    <xf numFmtId="0" fontId="21" fillId="0" borderId="31" xfId="0" applyFont="1" applyBorder="1" applyAlignment="1">
      <alignment horizontal="center" textRotation="90"/>
    </xf>
    <xf numFmtId="0" fontId="21" fillId="0" borderId="30" xfId="0" applyFont="1" applyBorder="1" applyAlignment="1">
      <alignment horizontal="center" textRotation="90"/>
    </xf>
    <xf numFmtId="0" fontId="21" fillId="0" borderId="16" xfId="0" applyFont="1" applyBorder="1" applyAlignment="1">
      <alignment horizontal="center" textRotation="90"/>
    </xf>
    <xf numFmtId="0" fontId="15" fillId="0" borderId="43" xfId="0" applyFont="1" applyBorder="1" applyAlignment="1">
      <alignment horizontal="center" textRotation="90" shrinkToFit="1"/>
    </xf>
    <xf numFmtId="0" fontId="15" fillId="0" borderId="5" xfId="0" applyFont="1" applyBorder="1" applyAlignment="1">
      <alignment horizontal="center" textRotation="90" shrinkToFit="1"/>
    </xf>
    <xf numFmtId="0" fontId="15" fillId="0" borderId="7" xfId="0" applyFont="1" applyBorder="1" applyAlignment="1">
      <alignment horizontal="center" textRotation="90" shrinkToFit="1"/>
    </xf>
    <xf numFmtId="0" fontId="15" fillId="0" borderId="44" xfId="0" applyFont="1" applyBorder="1" applyAlignment="1">
      <alignment horizontal="center" textRotation="90" shrinkToFit="1"/>
    </xf>
    <xf numFmtId="0" fontId="15" fillId="0" borderId="1" xfId="0" applyFont="1" applyBorder="1" applyAlignment="1">
      <alignment horizontal="center" textRotation="90" shrinkToFit="1"/>
    </xf>
    <xf numFmtId="0" fontId="15" fillId="0" borderId="8" xfId="0" applyFont="1" applyBorder="1" applyAlignment="1">
      <alignment horizontal="center" textRotation="90" shrinkToFit="1"/>
    </xf>
    <xf numFmtId="0" fontId="15" fillId="0" borderId="45" xfId="0" applyFont="1" applyBorder="1" applyAlignment="1">
      <alignment horizontal="center" textRotation="90" shrinkToFit="1"/>
    </xf>
    <xf numFmtId="0" fontId="15" fillId="0" borderId="6" xfId="0" applyFont="1" applyBorder="1" applyAlignment="1">
      <alignment horizontal="center" textRotation="90" shrinkToFit="1"/>
    </xf>
    <xf numFmtId="0" fontId="15" fillId="0" borderId="9" xfId="0" applyFont="1" applyBorder="1" applyAlignment="1">
      <alignment horizontal="center" textRotation="90" shrinkToFit="1"/>
    </xf>
    <xf numFmtId="0" fontId="18" fillId="0" borderId="49" xfId="0" applyFont="1" applyBorder="1" applyAlignment="1" applyProtection="1">
      <alignment horizontal="center" textRotation="90" shrinkToFit="1"/>
      <protection locked="0"/>
    </xf>
    <xf numFmtId="0" fontId="18" fillId="0" borderId="32" xfId="0" applyFont="1" applyBorder="1" applyAlignment="1" applyProtection="1">
      <alignment horizontal="center" textRotation="90" shrinkToFit="1"/>
      <protection locked="0"/>
    </xf>
    <xf numFmtId="0" fontId="18" fillId="0" borderId="51" xfId="0" applyFont="1" applyBorder="1" applyAlignment="1" applyProtection="1">
      <alignment horizontal="center" textRotation="90" shrinkToFit="1"/>
      <protection locked="0"/>
    </xf>
    <xf numFmtId="0" fontId="18" fillId="0" borderId="22" xfId="0" applyFont="1" applyBorder="1" applyAlignment="1">
      <alignment horizontal="center" textRotation="90"/>
    </xf>
    <xf numFmtId="0" fontId="18" fillId="0" borderId="18" xfId="0" applyFont="1" applyBorder="1" applyAlignment="1">
      <alignment horizontal="center" textRotation="90"/>
    </xf>
    <xf numFmtId="0" fontId="18" fillId="0" borderId="26" xfId="0" applyFont="1" applyBorder="1" applyAlignment="1">
      <alignment horizontal="center" textRotation="90"/>
    </xf>
    <xf numFmtId="0" fontId="19" fillId="3" borderId="31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1" fontId="19" fillId="3" borderId="31" xfId="0" applyNumberFormat="1" applyFont="1" applyFill="1" applyBorder="1" applyAlignment="1">
      <alignment horizontal="center" vertical="center"/>
    </xf>
    <xf numFmtId="1" fontId="19" fillId="3" borderId="30" xfId="0" applyNumberFormat="1" applyFont="1" applyFill="1" applyBorder="1" applyAlignment="1">
      <alignment horizontal="center" vertical="center"/>
    </xf>
    <xf numFmtId="1" fontId="19" fillId="3" borderId="16" xfId="0" applyNumberFormat="1" applyFont="1" applyFill="1" applyBorder="1" applyAlignment="1">
      <alignment horizontal="center" vertical="center"/>
    </xf>
    <xf numFmtId="0" fontId="20" fillId="5" borderId="15" xfId="0" applyFont="1" applyFill="1" applyBorder="1" applyAlignment="1" applyProtection="1">
      <alignment horizontal="center" vertical="center"/>
      <protection locked="0"/>
    </xf>
    <xf numFmtId="0" fontId="20" fillId="5" borderId="19" xfId="0" applyFont="1" applyFill="1" applyBorder="1" applyAlignment="1" applyProtection="1">
      <alignment horizontal="center" vertical="center"/>
      <protection locked="0"/>
    </xf>
    <xf numFmtId="0" fontId="20" fillId="5" borderId="38" xfId="0" applyFont="1" applyFill="1" applyBorder="1" applyAlignment="1" applyProtection="1">
      <alignment horizontal="center" vertical="center"/>
      <protection locked="0"/>
    </xf>
    <xf numFmtId="0" fontId="18" fillId="0" borderId="31" xfId="0" applyFont="1" applyBorder="1" applyAlignment="1">
      <alignment horizontal="center" textRotation="90"/>
    </xf>
    <xf numFmtId="0" fontId="18" fillId="0" borderId="30" xfId="0" applyFont="1" applyBorder="1" applyAlignment="1">
      <alignment horizontal="center" textRotation="90"/>
    </xf>
    <xf numFmtId="0" fontId="18" fillId="0" borderId="31" xfId="0" applyFont="1" applyBorder="1" applyAlignment="1">
      <alignment horizontal="right" textRotation="90"/>
    </xf>
    <xf numFmtId="0" fontId="18" fillId="0" borderId="30" xfId="0" applyFont="1" applyBorder="1" applyAlignment="1">
      <alignment horizontal="right" textRotation="90"/>
    </xf>
    <xf numFmtId="0" fontId="18" fillId="0" borderId="16" xfId="0" applyFont="1" applyBorder="1" applyAlignment="1">
      <alignment horizontal="right" textRotation="90"/>
    </xf>
    <xf numFmtId="0" fontId="15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8" fillId="0" borderId="43" xfId="0" applyFont="1" applyBorder="1" applyAlignment="1" applyProtection="1">
      <alignment horizontal="center" textRotation="90" shrinkToFit="1"/>
      <protection locked="0"/>
    </xf>
    <xf numFmtId="0" fontId="18" fillId="0" borderId="5" xfId="0" applyFont="1" applyBorder="1" applyAlignment="1" applyProtection="1">
      <alignment horizontal="center" textRotation="90" shrinkToFit="1"/>
      <protection locked="0"/>
    </xf>
    <xf numFmtId="0" fontId="18" fillId="0" borderId="7" xfId="0" applyFont="1" applyBorder="1" applyAlignment="1" applyProtection="1">
      <alignment horizontal="center" textRotation="90" shrinkToFit="1"/>
      <protection locked="0"/>
    </xf>
    <xf numFmtId="0" fontId="20" fillId="5" borderId="11" xfId="0" applyFont="1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 vertical="center"/>
    </xf>
    <xf numFmtId="0" fontId="20" fillId="5" borderId="37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33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Alignment="1" applyProtection="1">
      <alignment horizontal="center" vertical="center" wrapText="1"/>
      <protection locked="0"/>
    </xf>
    <xf numFmtId="0" fontId="20" fillId="5" borderId="10" xfId="0" applyFont="1" applyFill="1" applyBorder="1" applyAlignment="1" applyProtection="1">
      <alignment horizontal="center" vertical="center"/>
      <protection locked="0"/>
    </xf>
    <xf numFmtId="0" fontId="20" fillId="5" borderId="32" xfId="0" applyFont="1" applyFill="1" applyBorder="1" applyAlignment="1" applyProtection="1">
      <alignment horizontal="center" vertical="center"/>
      <protection locked="0"/>
    </xf>
    <xf numFmtId="0" fontId="20" fillId="5" borderId="13" xfId="0" applyFont="1" applyFill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textRotation="90" shrinkToFit="1"/>
      <protection locked="0"/>
    </xf>
    <xf numFmtId="0" fontId="18" fillId="0" borderId="1" xfId="0" applyFont="1" applyBorder="1" applyAlignment="1" applyProtection="1">
      <alignment horizontal="center" textRotation="90" shrinkToFit="1"/>
      <protection locked="0"/>
    </xf>
    <xf numFmtId="0" fontId="18" fillId="0" borderId="8" xfId="0" applyFont="1" applyBorder="1" applyAlignment="1" applyProtection="1">
      <alignment horizontal="center" textRotation="90" shrinkToFit="1"/>
      <protection locked="0"/>
    </xf>
    <xf numFmtId="0" fontId="15" fillId="0" borderId="44" xfId="0" applyFont="1" applyBorder="1" applyAlignment="1" applyProtection="1">
      <alignment horizontal="center" textRotation="90" shrinkToFit="1"/>
      <protection locked="0"/>
    </xf>
    <xf numFmtId="0" fontId="15" fillId="0" borderId="1" xfId="0" applyFont="1" applyBorder="1" applyAlignment="1" applyProtection="1">
      <alignment horizontal="center" textRotation="90" shrinkToFit="1"/>
      <protection locked="0"/>
    </xf>
    <xf numFmtId="0" fontId="15" fillId="0" borderId="8" xfId="0" applyFont="1" applyBorder="1" applyAlignment="1" applyProtection="1">
      <alignment horizontal="center" textRotation="90" shrinkToFit="1"/>
      <protection locked="0"/>
    </xf>
    <xf numFmtId="0" fontId="10" fillId="0" borderId="43" xfId="0" applyFont="1" applyBorder="1" applyAlignment="1">
      <alignment horizontal="center" textRotation="90" shrinkToFit="1"/>
    </xf>
    <xf numFmtId="0" fontId="10" fillId="0" borderId="5" xfId="0" applyFont="1" applyBorder="1" applyAlignment="1">
      <alignment horizontal="center" textRotation="90" shrinkToFit="1"/>
    </xf>
    <xf numFmtId="0" fontId="10" fillId="0" borderId="7" xfId="0" applyFont="1" applyBorder="1" applyAlignment="1">
      <alignment horizontal="center" textRotation="90" shrinkToFit="1"/>
    </xf>
    <xf numFmtId="0" fontId="22" fillId="0" borderId="50" xfId="0" applyFont="1" applyBorder="1" applyAlignment="1">
      <alignment horizontal="center" textRotation="90"/>
    </xf>
    <xf numFmtId="0" fontId="22" fillId="0" borderId="33" xfId="0" applyFont="1" applyBorder="1" applyAlignment="1">
      <alignment horizontal="center" textRotation="90"/>
    </xf>
    <xf numFmtId="0" fontId="22" fillId="0" borderId="52" xfId="0" applyFont="1" applyBorder="1" applyAlignment="1">
      <alignment horizontal="center" textRotation="90"/>
    </xf>
    <xf numFmtId="0" fontId="13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 shrinkToFi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textRotation="90" shrinkToFit="1"/>
    </xf>
    <xf numFmtId="0" fontId="13" fillId="0" borderId="6" xfId="0" applyFont="1" applyBorder="1" applyAlignment="1">
      <alignment horizontal="center" textRotation="90" shrinkToFit="1"/>
    </xf>
    <xf numFmtId="49" fontId="13" fillId="0" borderId="44" xfId="0" applyNumberFormat="1" applyFont="1" applyBorder="1" applyAlignment="1">
      <alignment horizontal="center" textRotation="90" shrinkToFit="1"/>
    </xf>
    <xf numFmtId="49" fontId="13" fillId="0" borderId="1" xfId="0" applyNumberFormat="1" applyFont="1" applyBorder="1" applyAlignment="1">
      <alignment horizontal="center" textRotation="90" shrinkToFit="1"/>
    </xf>
    <xf numFmtId="0" fontId="13" fillId="0" borderId="2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left"/>
    </xf>
    <xf numFmtId="0" fontId="19" fillId="0" borderId="28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28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10" fillId="13" borderId="85" xfId="0" applyFont="1" applyFill="1" applyBorder="1" applyAlignment="1">
      <alignment horizontal="left"/>
    </xf>
    <xf numFmtId="0" fontId="10" fillId="13" borderId="82" xfId="0" applyFont="1" applyFill="1" applyBorder="1" applyAlignment="1">
      <alignment horizontal="left"/>
    </xf>
    <xf numFmtId="0" fontId="31" fillId="5" borderId="0" xfId="0" applyFont="1" applyFill="1" applyAlignment="1">
      <alignment horizontal="center" vertical="center"/>
    </xf>
    <xf numFmtId="0" fontId="30" fillId="2" borderId="23" xfId="0" applyFont="1" applyFill="1" applyBorder="1" applyAlignment="1">
      <alignment horizontal="left" vertical="center"/>
    </xf>
    <xf numFmtId="0" fontId="30" fillId="2" borderId="24" xfId="0" applyFont="1" applyFill="1" applyBorder="1" applyAlignment="1">
      <alignment horizontal="left" vertical="center"/>
    </xf>
    <xf numFmtId="0" fontId="39" fillId="5" borderId="20" xfId="0" applyFont="1" applyFill="1" applyBorder="1" applyAlignment="1">
      <alignment horizontal="left" vertical="center"/>
    </xf>
    <xf numFmtId="0" fontId="39" fillId="5" borderId="21" xfId="0" applyFont="1" applyFill="1" applyBorder="1" applyAlignment="1">
      <alignment horizontal="left" vertical="center"/>
    </xf>
    <xf numFmtId="0" fontId="39" fillId="5" borderId="22" xfId="0" applyFont="1" applyFill="1" applyBorder="1" applyAlignment="1">
      <alignment horizontal="left" vertical="center"/>
    </xf>
    <xf numFmtId="0" fontId="40" fillId="5" borderId="53" xfId="0" applyFont="1" applyFill="1" applyBorder="1" applyAlignment="1">
      <alignment horizontal="left" vertical="center"/>
    </xf>
    <xf numFmtId="0" fontId="40" fillId="5" borderId="54" xfId="0" applyFont="1" applyFill="1" applyBorder="1" applyAlignment="1">
      <alignment horizontal="left" vertical="center"/>
    </xf>
    <xf numFmtId="0" fontId="40" fillId="5" borderId="55" xfId="0" applyFont="1" applyFill="1" applyBorder="1" applyAlignment="1">
      <alignment horizontal="left" vertical="center"/>
    </xf>
    <xf numFmtId="0" fontId="10" fillId="12" borderId="83" xfId="0" applyFont="1" applyFill="1" applyBorder="1" applyAlignment="1">
      <alignment horizontal="left" vertical="center"/>
    </xf>
    <xf numFmtId="0" fontId="10" fillId="12" borderId="79" xfId="0" applyFont="1" applyFill="1" applyBorder="1" applyAlignment="1">
      <alignment horizontal="left" vertical="center"/>
    </xf>
    <xf numFmtId="0" fontId="10" fillId="3" borderId="84" xfId="0" applyFont="1" applyFill="1" applyBorder="1" applyAlignment="1">
      <alignment horizontal="left"/>
    </xf>
    <xf numFmtId="0" fontId="10" fillId="3" borderId="81" xfId="0" applyFont="1" applyFill="1" applyBorder="1" applyAlignment="1">
      <alignment horizontal="left"/>
    </xf>
    <xf numFmtId="0" fontId="40" fillId="0" borderId="7" xfId="0" applyFont="1" applyBorder="1" applyAlignment="1">
      <alignment horizontal="left"/>
    </xf>
    <xf numFmtId="0" fontId="40" fillId="0" borderId="8" xfId="0" applyFont="1" applyBorder="1" applyAlignment="1">
      <alignment horizontal="left"/>
    </xf>
    <xf numFmtId="1" fontId="18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43" fillId="18" borderId="17" xfId="0" applyFont="1" applyFill="1" applyBorder="1" applyAlignment="1">
      <alignment horizontal="center" vertical="center" shrinkToFit="1"/>
    </xf>
    <xf numFmtId="0" fontId="43" fillId="18" borderId="14" xfId="0" applyFont="1" applyFill="1" applyBorder="1" applyAlignment="1">
      <alignment horizontal="center" vertical="center" shrinkToFit="1"/>
    </xf>
    <xf numFmtId="0" fontId="43" fillId="11" borderId="17" xfId="0" applyFont="1" applyFill="1" applyBorder="1" applyAlignment="1">
      <alignment horizontal="center" vertical="center" wrapText="1"/>
    </xf>
    <xf numFmtId="0" fontId="43" fillId="11" borderId="14" xfId="0" applyFont="1" applyFill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1" fontId="19" fillId="0" borderId="2" xfId="0" applyNumberFormat="1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1" fontId="18" fillId="0" borderId="28" xfId="0" applyNumberFormat="1" applyFont="1" applyBorder="1" applyAlignment="1">
      <alignment horizontal="center" vertical="center"/>
    </xf>
    <xf numFmtId="1" fontId="18" fillId="0" borderId="27" xfId="0" applyNumberFormat="1" applyFont="1" applyBorder="1" applyAlignment="1">
      <alignment horizontal="center" vertical="center"/>
    </xf>
    <xf numFmtId="1" fontId="18" fillId="0" borderId="56" xfId="0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horizontal="center" vertical="top"/>
    </xf>
    <xf numFmtId="0" fontId="20" fillId="0" borderId="17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shrinkToFit="1"/>
    </xf>
    <xf numFmtId="0" fontId="37" fillId="0" borderId="33" xfId="0" applyFont="1" applyBorder="1" applyAlignment="1">
      <alignment horizontal="center" vertical="center" shrinkToFit="1"/>
    </xf>
    <xf numFmtId="0" fontId="37" fillId="0" borderId="14" xfId="0" applyFont="1" applyBorder="1" applyAlignment="1">
      <alignment horizontal="center" vertical="center" shrinkToFit="1"/>
    </xf>
    <xf numFmtId="1" fontId="43" fillId="17" borderId="17" xfId="0" applyNumberFormat="1" applyFont="1" applyFill="1" applyBorder="1" applyAlignment="1">
      <alignment horizontal="center" vertical="center" shrinkToFit="1"/>
    </xf>
    <xf numFmtId="1" fontId="43" fillId="17" borderId="14" xfId="0" applyNumberFormat="1" applyFont="1" applyFill="1" applyBorder="1" applyAlignment="1">
      <alignment horizontal="center" vertical="center" shrinkToFit="1"/>
    </xf>
    <xf numFmtId="1" fontId="41" fillId="0" borderId="28" xfId="0" applyNumberFormat="1" applyFont="1" applyBorder="1" applyAlignment="1">
      <alignment horizontal="center" vertical="center"/>
    </xf>
    <xf numFmtId="1" fontId="41" fillId="0" borderId="27" xfId="0" applyNumberFormat="1" applyFont="1" applyBorder="1" applyAlignment="1">
      <alignment horizontal="center" vertical="center"/>
    </xf>
    <xf numFmtId="1" fontId="41" fillId="0" borderId="56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" fontId="41" fillId="0" borderId="12" xfId="0" applyNumberFormat="1" applyFont="1" applyBorder="1" applyAlignment="1">
      <alignment horizontal="center" vertical="center"/>
    </xf>
    <xf numFmtId="1" fontId="41" fillId="0" borderId="2" xfId="0" applyNumberFormat="1" applyFont="1" applyBorder="1" applyAlignment="1">
      <alignment horizontal="center" vertical="center"/>
    </xf>
    <xf numFmtId="1" fontId="41" fillId="0" borderId="29" xfId="0" applyNumberFormat="1" applyFont="1" applyBorder="1" applyAlignment="1">
      <alignment horizontal="center" vertical="center"/>
    </xf>
    <xf numFmtId="1" fontId="41" fillId="0" borderId="57" xfId="0" applyNumberFormat="1" applyFont="1" applyBorder="1" applyAlignment="1">
      <alignment horizontal="center" vertical="center"/>
    </xf>
    <xf numFmtId="1" fontId="41" fillId="0" borderId="34" xfId="0" applyNumberFormat="1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 vertical="top"/>
      <protection locked="0"/>
    </xf>
    <xf numFmtId="0" fontId="20" fillId="0" borderId="17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45" fillId="18" borderId="17" xfId="0" applyFont="1" applyFill="1" applyBorder="1" applyAlignment="1">
      <alignment horizontal="center" vertical="center" shrinkToFit="1"/>
    </xf>
    <xf numFmtId="0" fontId="45" fillId="18" borderId="14" xfId="0" applyFont="1" applyFill="1" applyBorder="1" applyAlignment="1">
      <alignment horizontal="center" vertical="center" shrinkToFit="1"/>
    </xf>
    <xf numFmtId="0" fontId="45" fillId="11" borderId="17" xfId="0" applyFont="1" applyFill="1" applyBorder="1" applyAlignment="1">
      <alignment horizontal="center" vertical="center" wrapText="1"/>
    </xf>
    <xf numFmtId="0" fontId="45" fillId="11" borderId="14" xfId="0" applyFont="1" applyFill="1" applyBorder="1" applyAlignment="1">
      <alignment horizontal="center" vertical="center" wrapText="1"/>
    </xf>
    <xf numFmtId="1" fontId="45" fillId="17" borderId="17" xfId="0" applyNumberFormat="1" applyFont="1" applyFill="1" applyBorder="1" applyAlignment="1">
      <alignment horizontal="center" vertical="center" shrinkToFit="1"/>
    </xf>
    <xf numFmtId="1" fontId="45" fillId="17" borderId="14" xfId="0" applyNumberFormat="1" applyFont="1" applyFill="1" applyBorder="1" applyAlignment="1">
      <alignment horizontal="center" vertical="center" shrinkToFit="1"/>
    </xf>
    <xf numFmtId="1" fontId="41" fillId="0" borderId="1" xfId="0" applyNumberFormat="1" applyFont="1" applyBorder="1" applyAlignment="1">
      <alignment horizontal="center" vertical="center"/>
    </xf>
    <xf numFmtId="0" fontId="43" fillId="18" borderId="17" xfId="0" applyFont="1" applyFill="1" applyBorder="1" applyAlignment="1">
      <alignment horizontal="center" vertical="center"/>
    </xf>
    <xf numFmtId="0" fontId="43" fillId="18" borderId="14" xfId="0" applyFont="1" applyFill="1" applyBorder="1" applyAlignment="1">
      <alignment horizontal="center" vertical="center"/>
    </xf>
    <xf numFmtId="0" fontId="43" fillId="11" borderId="17" xfId="0" applyFont="1" applyFill="1" applyBorder="1" applyAlignment="1">
      <alignment horizontal="center" vertical="center" wrapText="1" shrinkToFit="1"/>
    </xf>
    <xf numFmtId="0" fontId="43" fillId="11" borderId="14" xfId="0" applyFont="1" applyFill="1" applyBorder="1" applyAlignment="1">
      <alignment horizontal="center" vertical="center" wrapText="1" shrinkToFit="1"/>
    </xf>
    <xf numFmtId="0" fontId="46" fillId="0" borderId="28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1" fontId="19" fillId="0" borderId="0" xfId="0" applyNumberFormat="1" applyFont="1" applyBorder="1" applyAlignment="1" applyProtection="1">
      <alignment vertical="center"/>
      <protection locked="0"/>
    </xf>
    <xf numFmtId="49" fontId="13" fillId="0" borderId="96" xfId="0" applyNumberFormat="1" applyFont="1" applyBorder="1" applyAlignment="1" applyProtection="1">
      <alignment horizontal="center" textRotation="90" shrinkToFit="1"/>
      <protection locked="0"/>
    </xf>
    <xf numFmtId="49" fontId="13" fillId="0" borderId="98" xfId="0" applyNumberFormat="1" applyFont="1" applyBorder="1" applyAlignment="1" applyProtection="1">
      <alignment horizontal="center" vertical="center" shrinkToFit="1"/>
      <protection locked="0"/>
    </xf>
    <xf numFmtId="49" fontId="13" fillId="0" borderId="96" xfId="0" applyNumberFormat="1" applyFont="1" applyBorder="1" applyAlignment="1" applyProtection="1">
      <alignment horizontal="center" vertical="center" shrinkToFit="1"/>
      <protection locked="0"/>
    </xf>
    <xf numFmtId="49" fontId="13" fillId="0" borderId="99" xfId="0" applyNumberFormat="1" applyFont="1" applyBorder="1" applyAlignment="1" applyProtection="1">
      <alignment horizontal="center" vertical="center" shrinkToFit="1"/>
      <protection locked="0"/>
    </xf>
    <xf numFmtId="0" fontId="13" fillId="0" borderId="74" xfId="0" applyFont="1" applyBorder="1" applyAlignment="1">
      <alignment horizontal="center" vertical="center"/>
    </xf>
    <xf numFmtId="0" fontId="13" fillId="0" borderId="100" xfId="0" applyFont="1" applyBorder="1" applyAlignment="1">
      <alignment horizontal="center" textRotation="90" shrinkToFit="1"/>
    </xf>
    <xf numFmtId="49" fontId="19" fillId="0" borderId="101" xfId="0" applyNumberFormat="1" applyFont="1" applyBorder="1" applyAlignment="1">
      <alignment horizontal="center" vertical="center" shrinkToFit="1"/>
    </xf>
    <xf numFmtId="49" fontId="19" fillId="0" borderId="102" xfId="0" applyNumberFormat="1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shrinkToFit="1"/>
    </xf>
    <xf numFmtId="0" fontId="19" fillId="0" borderId="103" xfId="0" applyFont="1" applyBorder="1" applyAlignment="1">
      <alignment horizontal="center" vertical="center" shrinkToFit="1"/>
    </xf>
    <xf numFmtId="0" fontId="13" fillId="0" borderId="104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105" xfId="0" applyFont="1" applyBorder="1" applyAlignment="1">
      <alignment horizontal="center" textRotation="90"/>
    </xf>
    <xf numFmtId="0" fontId="13" fillId="0" borderId="106" xfId="0" applyFont="1" applyBorder="1" applyAlignment="1">
      <alignment horizontal="center" textRotation="90"/>
    </xf>
    <xf numFmtId="0" fontId="13" fillId="0" borderId="107" xfId="0" applyFont="1" applyBorder="1" applyAlignment="1">
      <alignment horizontal="center" textRotation="90"/>
    </xf>
    <xf numFmtId="49" fontId="13" fillId="0" borderId="93" xfId="0" applyNumberFormat="1" applyFont="1" applyBorder="1" applyAlignment="1">
      <alignment horizontal="center" textRotation="90" shrinkToFit="1"/>
    </xf>
    <xf numFmtId="49" fontId="13" fillId="0" borderId="55" xfId="0" applyNumberFormat="1" applyFont="1" applyBorder="1" applyAlignment="1">
      <alignment horizontal="center" textRotation="90" shrinkToFit="1"/>
    </xf>
    <xf numFmtId="49" fontId="13" fillId="0" borderId="94" xfId="0" applyNumberFormat="1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49" fontId="13" fillId="0" borderId="55" xfId="0" applyNumberFormat="1" applyFont="1" applyBorder="1" applyAlignment="1">
      <alignment horizontal="center" vertical="center" shrinkToFit="1"/>
    </xf>
    <xf numFmtId="0" fontId="13" fillId="0" borderId="105" xfId="0" applyFont="1" applyBorder="1" applyAlignment="1">
      <alignment horizontal="center"/>
    </xf>
    <xf numFmtId="0" fontId="13" fillId="0" borderId="106" xfId="0" applyFont="1" applyBorder="1" applyAlignment="1">
      <alignment horizontal="center"/>
    </xf>
    <xf numFmtId="0" fontId="13" fillId="0" borderId="101" xfId="0" applyFont="1" applyBorder="1" applyAlignment="1">
      <alignment horizontal="center"/>
    </xf>
    <xf numFmtId="0" fontId="21" fillId="0" borderId="102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1" fontId="21" fillId="0" borderId="70" xfId="0" applyNumberFormat="1" applyFont="1" applyBorder="1" applyAlignment="1">
      <alignment horizontal="center" vertical="center"/>
    </xf>
    <xf numFmtId="0" fontId="19" fillId="12" borderId="22" xfId="0" applyFont="1" applyFill="1" applyBorder="1" applyAlignment="1">
      <alignment horizontal="center" vertical="center"/>
    </xf>
    <xf numFmtId="0" fontId="21" fillId="12" borderId="18" xfId="0" applyFont="1" applyFill="1" applyBorder="1" applyAlignment="1">
      <alignment horizontal="center" vertical="center" shrinkToFit="1"/>
    </xf>
    <xf numFmtId="0" fontId="21" fillId="12" borderId="18" xfId="0" applyFont="1" applyFill="1" applyBorder="1" applyAlignment="1">
      <alignment horizontal="center" vertical="center"/>
    </xf>
    <xf numFmtId="0" fontId="19" fillId="12" borderId="26" xfId="0" applyFont="1" applyFill="1" applyBorder="1" applyAlignment="1">
      <alignment horizontal="center" vertical="center"/>
    </xf>
    <xf numFmtId="0" fontId="13" fillId="0" borderId="38" xfId="0" applyFont="1" applyBorder="1" applyAlignment="1" applyProtection="1">
      <alignment horizontal="center" vertical="center" shrinkToFit="1"/>
      <protection locked="0"/>
    </xf>
    <xf numFmtId="0" fontId="13" fillId="0" borderId="97" xfId="0" applyFont="1" applyBorder="1" applyAlignment="1" applyProtection="1">
      <alignment horizontal="center" vertical="center" shrinkToFit="1"/>
      <protection locked="0"/>
    </xf>
    <xf numFmtId="0" fontId="19" fillId="12" borderId="105" xfId="0" applyFont="1" applyFill="1" applyBorder="1" applyAlignment="1">
      <alignment horizontal="center" vertical="center"/>
    </xf>
    <xf numFmtId="0" fontId="19" fillId="12" borderId="106" xfId="0" applyFont="1" applyFill="1" applyBorder="1" applyAlignment="1">
      <alignment horizontal="center" vertical="center"/>
    </xf>
    <xf numFmtId="0" fontId="19" fillId="12" borderId="101" xfId="0" applyFont="1" applyFill="1" applyBorder="1" applyAlignment="1">
      <alignment horizontal="center" vertical="center"/>
    </xf>
    <xf numFmtId="0" fontId="13" fillId="0" borderId="70" xfId="0" applyFont="1" applyBorder="1" applyAlignment="1" applyProtection="1">
      <alignment horizontal="center" vertical="center" shrinkToFit="1"/>
      <protection locked="0"/>
    </xf>
    <xf numFmtId="0" fontId="13" fillId="0" borderId="67" xfId="0" applyFont="1" applyBorder="1" applyAlignment="1" applyProtection="1">
      <alignment horizontal="center" vertical="center" shrinkToFit="1"/>
      <protection locked="0"/>
    </xf>
    <xf numFmtId="0" fontId="13" fillId="0" borderId="103" xfId="0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textRotation="90"/>
      <protection locked="0"/>
    </xf>
    <xf numFmtId="0" fontId="18" fillId="0" borderId="35" xfId="0" applyFont="1" applyBorder="1" applyAlignment="1" applyProtection="1">
      <alignment horizontal="center" textRotation="90"/>
      <protection locked="0"/>
    </xf>
    <xf numFmtId="0" fontId="18" fillId="0" borderId="36" xfId="0" applyFont="1" applyBorder="1" applyAlignment="1" applyProtection="1">
      <alignment horizontal="center" textRotation="90"/>
      <protection locked="0"/>
    </xf>
    <xf numFmtId="49" fontId="13" fillId="3" borderId="15" xfId="0" applyNumberFormat="1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21" fillId="0" borderId="105" xfId="0" applyFont="1" applyBorder="1" applyAlignment="1">
      <alignment horizontal="center" textRotation="90"/>
    </xf>
    <xf numFmtId="0" fontId="21" fillId="0" borderId="106" xfId="0" applyFont="1" applyBorder="1" applyAlignment="1">
      <alignment horizontal="center" textRotation="90"/>
    </xf>
    <xf numFmtId="0" fontId="21" fillId="0" borderId="101" xfId="0" applyFont="1" applyBorder="1" applyAlignment="1">
      <alignment horizontal="center" textRotation="90"/>
    </xf>
    <xf numFmtId="0" fontId="19" fillId="0" borderId="70" xfId="0" applyFont="1" applyBorder="1" applyAlignment="1">
      <alignment horizontal="center" vertical="center" shrinkToFit="1"/>
    </xf>
    <xf numFmtId="49" fontId="13" fillId="0" borderId="108" xfId="0" applyNumberFormat="1" applyFont="1" applyBorder="1" applyAlignment="1" applyProtection="1">
      <alignment horizontal="center" vertical="center" shrinkToFit="1"/>
      <protection locked="0"/>
    </xf>
    <xf numFmtId="0" fontId="13" fillId="0" borderId="109" xfId="0" applyFont="1" applyBorder="1" applyAlignment="1">
      <alignment horizontal="center" vertical="center"/>
    </xf>
    <xf numFmtId="49" fontId="19" fillId="0" borderId="68" xfId="0" applyNumberFormat="1" applyFont="1" applyBorder="1" applyAlignment="1">
      <alignment horizontal="center" vertical="center" shrinkToFit="1"/>
    </xf>
    <xf numFmtId="49" fontId="19" fillId="0" borderId="67" xfId="0" applyNumberFormat="1" applyFont="1" applyBorder="1" applyAlignment="1">
      <alignment horizontal="center" vertical="center" shrinkToFit="1"/>
    </xf>
    <xf numFmtId="49" fontId="19" fillId="0" borderId="103" xfId="0" applyNumberFormat="1" applyFont="1" applyBorder="1" applyAlignment="1">
      <alignment horizontal="center" vertical="center" shrinkToFit="1"/>
    </xf>
  </cellXfs>
  <cellStyles count="1">
    <cellStyle name="ปกติ" xfId="0" builtinId="0"/>
  </cellStyles>
  <dxfs count="204"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FFFF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  <fill>
        <patternFill>
          <bgColor rgb="FFFF99CC"/>
        </patternFill>
      </fill>
    </dxf>
    <dxf>
      <font>
        <color theme="1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99CC"/>
      <color rgb="FFFF99FF"/>
      <color rgb="FFFFFF66"/>
      <color rgb="FFFFFF81"/>
      <color rgb="FFFFFFCC"/>
      <color rgb="FFF6F18E"/>
      <color rgb="FFFFCCFF"/>
      <color rgb="FF66FF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2000">
                <a:latin typeface="TH SarabunPSK" pitchFamily="34" charset="-34"/>
                <a:cs typeface="TH SarabunPSK" pitchFamily="34" charset="-34"/>
              </a:defRPr>
            </a:pPr>
            <a:r>
              <a:rPr lang="en-US" sz="2000">
                <a:latin typeface="TH SarabunPSK" pitchFamily="34" charset="-34"/>
                <a:cs typeface="TH SarabunPSK" pitchFamily="34" charset="-34"/>
              </a:rPr>
              <a:t>Number of students separated</a:t>
            </a:r>
            <a:r>
              <a:rPr lang="en-US" sz="2000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>
                <a:latin typeface="TH SarabunPSK" pitchFamily="34" charset="-34"/>
                <a:cs typeface="TH SarabunPSK" pitchFamily="34" charset="-34"/>
              </a:rPr>
              <a:t>by Grade</a:t>
            </a:r>
            <a:endParaRPr lang="th-TH" sz="2000">
              <a:latin typeface="TH SarabunPSK" pitchFamily="34" charset="-34"/>
              <a:cs typeface="TH SarabunPSK" pitchFamily="34" charset="-34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'Course Result'!$B$6</c:f>
              <c:strCache>
                <c:ptCount val="1"/>
                <c:pt idx="0">
                  <c:v>Number of Students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'Course Result'!$A$7:$A$15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Total Students</c:v>
                </c:pt>
              </c:strCache>
            </c:strRef>
          </c:cat>
          <c:val>
            <c:numRef>
              <c:f>'Course Result'!$B$7:$B$15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2-42E5-96C9-8A63AED4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0800"/>
        <c:axId val="119574528"/>
      </c:barChart>
      <c:catAx>
        <c:axId val="10302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19574528"/>
        <c:crosses val="autoZero"/>
        <c:auto val="1"/>
        <c:lblAlgn val="ctr"/>
        <c:lblOffset val="100"/>
        <c:noMultiLvlLbl val="0"/>
      </c:catAx>
      <c:valAx>
        <c:axId val="11957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0208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107577</xdr:colOff>
      <xdr:row>0</xdr:row>
      <xdr:rowOff>0</xdr:rowOff>
    </xdr:from>
    <xdr:to>
      <xdr:col>9</xdr:col>
      <xdr:colOff>313765</xdr:colOff>
      <xdr:row>8</xdr:row>
      <xdr:rowOff>26893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43902F-3DFA-4ABA-BAF1-A9BA1BB3DD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471" y="0"/>
          <a:ext cx="1362635" cy="13895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175260</xdr:rowOff>
    </xdr:from>
    <xdr:to>
      <xdr:col>2</xdr:col>
      <xdr:colOff>1127760</xdr:colOff>
      <xdr:row>1</xdr:row>
      <xdr:rowOff>223992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1D1151B-1AC8-4FFE-9161-3349AC7B2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" y="17526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662940</xdr:colOff>
      <xdr:row>0</xdr:row>
      <xdr:rowOff>167640</xdr:rowOff>
    </xdr:from>
    <xdr:to>
      <xdr:col>2</xdr:col>
      <xdr:colOff>1104900</xdr:colOff>
      <xdr:row>1</xdr:row>
      <xdr:rowOff>216372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2F0BB4D-5EA4-4412-8C2B-2793DE307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" y="16764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655320</xdr:colOff>
      <xdr:row>0</xdr:row>
      <xdr:rowOff>160020</xdr:rowOff>
    </xdr:from>
    <xdr:to>
      <xdr:col>2</xdr:col>
      <xdr:colOff>1097280</xdr:colOff>
      <xdr:row>1</xdr:row>
      <xdr:rowOff>208752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B74CF6F-2629-4628-9D5C-6A4979437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40" y="16002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160020</xdr:rowOff>
    </xdr:from>
    <xdr:to>
      <xdr:col>2</xdr:col>
      <xdr:colOff>1051560</xdr:colOff>
      <xdr:row>1</xdr:row>
      <xdr:rowOff>208752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CAD7CC2-A482-44DB-AAF2-388419C3B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120" y="16002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632460</xdr:colOff>
      <xdr:row>0</xdr:row>
      <xdr:rowOff>152400</xdr:rowOff>
    </xdr:from>
    <xdr:to>
      <xdr:col>2</xdr:col>
      <xdr:colOff>1074420</xdr:colOff>
      <xdr:row>1</xdr:row>
      <xdr:rowOff>201132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97C0ED8-BBD0-454A-98BF-0F64F6FF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980" y="15240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167640</xdr:rowOff>
    </xdr:from>
    <xdr:to>
      <xdr:col>2</xdr:col>
      <xdr:colOff>1051560</xdr:colOff>
      <xdr:row>1</xdr:row>
      <xdr:rowOff>216372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A5CE795-3F40-418B-9636-CCA18AF2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120" y="16764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2293620</xdr:colOff>
      <xdr:row>0</xdr:row>
      <xdr:rowOff>160020</xdr:rowOff>
    </xdr:from>
    <xdr:to>
      <xdr:col>2</xdr:col>
      <xdr:colOff>190500</xdr:colOff>
      <xdr:row>1</xdr:row>
      <xdr:rowOff>208752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A48CF78-2FAD-E897-D87E-6DF2BFD1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060" y="16002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0</xdr:row>
      <xdr:rowOff>121920</xdr:rowOff>
    </xdr:from>
    <xdr:to>
      <xdr:col>3</xdr:col>
      <xdr:colOff>327660</xdr:colOff>
      <xdr:row>1</xdr:row>
      <xdr:rowOff>252153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1B289FA-8D56-0AE7-A71F-E633D1CF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080" y="121920"/>
          <a:ext cx="525780" cy="511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554182</xdr:colOff>
      <xdr:row>30</xdr:row>
      <xdr:rowOff>865</xdr:rowOff>
    </xdr:from>
    <xdr:to>
      <xdr:col>6</xdr:col>
      <xdr:colOff>606137</xdr:colOff>
      <xdr:row>45</xdr:row>
      <xdr:rowOff>16452</xdr:rowOff>
    </xdr:to>
    <xdr:graphicFrame macro="">
      <xdr:nvGraphicFramePr>
        <xdr:cNvPr id="14" name="แผนภูมิ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563881</xdr:colOff>
      <xdr:row>0</xdr:row>
      <xdr:rowOff>83822</xdr:rowOff>
    </xdr:from>
    <xdr:to>
      <xdr:col>7</xdr:col>
      <xdr:colOff>449581</xdr:colOff>
      <xdr:row>2</xdr:row>
      <xdr:rowOff>100388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6A8B53B-6C79-90B0-81F1-7DB53F08C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1" y="83822"/>
          <a:ext cx="502920" cy="489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601980</xdr:colOff>
      <xdr:row>0</xdr:row>
      <xdr:rowOff>167640</xdr:rowOff>
    </xdr:from>
    <xdr:to>
      <xdr:col>2</xdr:col>
      <xdr:colOff>1043940</xdr:colOff>
      <xdr:row>1</xdr:row>
      <xdr:rowOff>208752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D223728-B1F5-4840-8DC1-A187722ED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6764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624840</xdr:colOff>
      <xdr:row>0</xdr:row>
      <xdr:rowOff>175260</xdr:rowOff>
    </xdr:from>
    <xdr:to>
      <xdr:col>2</xdr:col>
      <xdr:colOff>1066800</xdr:colOff>
      <xdr:row>1</xdr:row>
      <xdr:rowOff>223992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5FDFEEE-4F23-4ACB-B49B-6F6DFB6D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7360" y="17526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617220</xdr:colOff>
      <xdr:row>0</xdr:row>
      <xdr:rowOff>160020</xdr:rowOff>
    </xdr:from>
    <xdr:to>
      <xdr:col>2</xdr:col>
      <xdr:colOff>1059180</xdr:colOff>
      <xdr:row>1</xdr:row>
      <xdr:rowOff>208752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F820C71-E467-431F-A7D6-2C28BD33D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740" y="16002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2</xdr:col>
      <xdr:colOff>1051560</xdr:colOff>
      <xdr:row>1</xdr:row>
      <xdr:rowOff>201132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9C5B48E-6058-4213-835E-BDB9DC4B6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120" y="15240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160020</xdr:rowOff>
    </xdr:from>
    <xdr:to>
      <xdr:col>2</xdr:col>
      <xdr:colOff>1089660</xdr:colOff>
      <xdr:row>1</xdr:row>
      <xdr:rowOff>208752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42D624C-A933-4171-B0B2-1A7BF4B5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" y="16002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640080</xdr:colOff>
      <xdr:row>0</xdr:row>
      <xdr:rowOff>160020</xdr:rowOff>
    </xdr:from>
    <xdr:to>
      <xdr:col>2</xdr:col>
      <xdr:colOff>1082040</xdr:colOff>
      <xdr:row>1</xdr:row>
      <xdr:rowOff>208752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E328E31-081A-43F9-BC44-599702B8B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60020"/>
          <a:ext cx="441960" cy="4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30"/>
  <sheetViews>
    <sheetView view="pageBreakPreview" zoomScaleNormal="100" zoomScaleSheetLayoutView="100" workbookViewId="0">
      <selection activeCell="B12" sqref="B12"/>
    </sheetView>
  </sheetViews>
  <sheetFormatPr defaultColWidth="9.09765625" defaultRowHeight="13.8" x14ac:dyDescent="0.25"/>
  <cols>
    <col min="1" max="1" width="35" customWidth="1"/>
    <col min="2" max="2" width="46.69921875" customWidth="1"/>
  </cols>
  <sheetData>
    <row r="1" spans="1:2" ht="27" customHeight="1" x14ac:dyDescent="0.25">
      <c r="A1" s="256" t="s">
        <v>66</v>
      </c>
      <c r="B1" s="256"/>
    </row>
    <row r="2" spans="1:2" ht="30" x14ac:dyDescent="0.25">
      <c r="A2" s="255" t="s">
        <v>67</v>
      </c>
      <c r="B2" s="255"/>
    </row>
    <row r="3" spans="1:2" ht="27" x14ac:dyDescent="0.25">
      <c r="A3" s="6" t="s">
        <v>11</v>
      </c>
      <c r="B3" s="7" t="s">
        <v>128</v>
      </c>
    </row>
    <row r="4" spans="1:2" ht="27" x14ac:dyDescent="0.25">
      <c r="A4" s="8" t="s">
        <v>12</v>
      </c>
      <c r="B4" s="9" t="s">
        <v>129</v>
      </c>
    </row>
    <row r="5" spans="1:2" ht="27" x14ac:dyDescent="0.25">
      <c r="A5" s="6" t="s">
        <v>6</v>
      </c>
      <c r="B5" s="7"/>
    </row>
    <row r="6" spans="1:2" ht="27" x14ac:dyDescent="0.25">
      <c r="A6" s="6" t="s">
        <v>130</v>
      </c>
      <c r="B6" s="7" t="s">
        <v>152</v>
      </c>
    </row>
    <row r="7" spans="1:2" ht="27" x14ac:dyDescent="0.25">
      <c r="A7" s="6" t="s">
        <v>8</v>
      </c>
      <c r="B7" s="7"/>
    </row>
    <row r="8" spans="1:2" ht="27" x14ac:dyDescent="0.25">
      <c r="A8" s="6" t="s">
        <v>13</v>
      </c>
      <c r="B8" s="7"/>
    </row>
    <row r="9" spans="1:2" ht="27" x14ac:dyDescent="0.25">
      <c r="A9" s="6" t="s">
        <v>9</v>
      </c>
      <c r="B9" s="7"/>
    </row>
    <row r="10" spans="1:2" ht="27" x14ac:dyDescent="0.25">
      <c r="A10" s="6" t="s">
        <v>146</v>
      </c>
      <c r="B10" s="7"/>
    </row>
    <row r="11" spans="1:2" ht="27" x14ac:dyDescent="0.25">
      <c r="A11" s="6" t="s">
        <v>147</v>
      </c>
      <c r="B11" s="7"/>
    </row>
    <row r="12" spans="1:2" ht="27" x14ac:dyDescent="0.25">
      <c r="A12" s="6" t="s">
        <v>148</v>
      </c>
      <c r="B12" s="7"/>
    </row>
    <row r="13" spans="1:2" ht="27" x14ac:dyDescent="0.25">
      <c r="A13" s="6" t="s">
        <v>149</v>
      </c>
      <c r="B13" s="7"/>
    </row>
    <row r="14" spans="1:2" ht="27" x14ac:dyDescent="0.25">
      <c r="A14" s="6" t="s">
        <v>14</v>
      </c>
      <c r="B14" s="7" t="s">
        <v>144</v>
      </c>
    </row>
    <row r="15" spans="1:2" ht="27" x14ac:dyDescent="0.25">
      <c r="A15" s="6" t="s">
        <v>15</v>
      </c>
      <c r="B15" s="10"/>
    </row>
    <row r="16" spans="1:2" ht="23.4" x14ac:dyDescent="0.45">
      <c r="A16" s="251" t="s">
        <v>150</v>
      </c>
      <c r="B16" s="254"/>
    </row>
    <row r="17" spans="1:2" ht="23.4" x14ac:dyDescent="0.45">
      <c r="A17" s="251" t="s">
        <v>151</v>
      </c>
      <c r="B17" s="254"/>
    </row>
    <row r="18" spans="1:2" ht="23.4" x14ac:dyDescent="0.45">
      <c r="A18" s="1"/>
      <c r="B18" s="1"/>
    </row>
    <row r="19" spans="1:2" ht="23.4" x14ac:dyDescent="0.45">
      <c r="A19" s="1"/>
      <c r="B19" s="1"/>
    </row>
    <row r="20" spans="1:2" ht="23.4" x14ac:dyDescent="0.45">
      <c r="A20" s="1"/>
      <c r="B20" s="1"/>
    </row>
    <row r="21" spans="1:2" ht="23.4" x14ac:dyDescent="0.45">
      <c r="A21" s="1"/>
      <c r="B21" s="1"/>
    </row>
    <row r="22" spans="1:2" ht="23.4" x14ac:dyDescent="0.45">
      <c r="A22" s="1"/>
      <c r="B22" s="1"/>
    </row>
    <row r="23" spans="1:2" ht="23.4" x14ac:dyDescent="0.45">
      <c r="A23" s="1"/>
      <c r="B23" s="1"/>
    </row>
    <row r="24" spans="1:2" ht="23.4" x14ac:dyDescent="0.45">
      <c r="A24" s="1"/>
      <c r="B24" s="1"/>
    </row>
    <row r="25" spans="1:2" ht="23.4" x14ac:dyDescent="0.45">
      <c r="A25" s="1"/>
      <c r="B25" s="1"/>
    </row>
    <row r="26" spans="1:2" ht="23.4" x14ac:dyDescent="0.45">
      <c r="A26" s="1"/>
      <c r="B26" s="1"/>
    </row>
    <row r="27" spans="1:2" ht="23.4" x14ac:dyDescent="0.45">
      <c r="A27" s="1"/>
      <c r="B27" s="1"/>
    </row>
    <row r="28" spans="1:2" ht="23.4" x14ac:dyDescent="0.45">
      <c r="A28" s="2" t="s">
        <v>0</v>
      </c>
      <c r="B28" s="3" t="s">
        <v>1</v>
      </c>
    </row>
    <row r="29" spans="1:2" ht="23.4" x14ac:dyDescent="0.45">
      <c r="A29" s="2" t="s">
        <v>2</v>
      </c>
      <c r="B29" s="3" t="s">
        <v>3</v>
      </c>
    </row>
    <row r="30" spans="1:2" x14ac:dyDescent="0.25">
      <c r="A30" s="4"/>
      <c r="B30" s="5"/>
    </row>
  </sheetData>
  <sheetProtection algorithmName="SHA-512" hashValue="LbwSqHt5A9WPWY2/9ZMcy4QyKMFc3QuC5pvhJMI1fViML6wxEt6A0ESEuDue/e2X/OTAuYi5GprCripz04jXww==" saltValue="jj0900/8crsMZTKKJxGbvQ==" spinCount="100000" sheet="1" objects="1" scenarios="1"/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" sqref="A5:A9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3" width="4" style="207" customWidth="1"/>
    <col min="34" max="34" width="4.59765625" style="207" customWidth="1"/>
    <col min="35" max="35" width="4.59765625" style="19" customWidth="1"/>
    <col min="36" max="36" width="5.69921875" style="19" customWidth="1"/>
    <col min="37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223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224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224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41"/>
      <c r="AD4" s="441"/>
      <c r="AE4" s="441"/>
      <c r="AF4" s="441"/>
      <c r="AG4" s="441"/>
      <c r="AH4" s="441"/>
      <c r="AI4" s="441"/>
      <c r="AJ4" s="441"/>
      <c r="AK4" s="224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109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55" t="str">
        <f>D5</f>
        <v>September</v>
      </c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430" t="s">
        <v>93</v>
      </c>
      <c r="AI8" s="409" t="s">
        <v>94</v>
      </c>
      <c r="AJ8" s="411" t="s">
        <v>95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2"/>
      <c r="J9" s="202"/>
      <c r="K9" s="203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431"/>
      <c r="AI9" s="410"/>
      <c r="AJ9" s="412"/>
    </row>
    <row r="10" spans="1:37" ht="16.9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37">
        <f>COUNTIF(D10:AG10,"Ab")</f>
        <v>0</v>
      </c>
      <c r="AI10" s="236">
        <f>COUNTIF(D10:AG10,"Le")</f>
        <v>0</v>
      </c>
      <c r="AJ10" s="206">
        <f>COUNTIF(D10:AG10,"Pre")</f>
        <v>0</v>
      </c>
    </row>
    <row r="11" spans="1:37" ht="16.9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37">
        <f t="shared" ref="AH11:AH55" si="0">COUNTIF(D11:AG11,"Ab")</f>
        <v>0</v>
      </c>
      <c r="AI11" s="236">
        <f t="shared" ref="AI11:AI55" si="1">COUNTIF(D11:AG11,"Le")</f>
        <v>0</v>
      </c>
      <c r="AJ11" s="206">
        <f t="shared" ref="AJ11:AJ55" si="2">COUNTIF(D11:AG11,"Pre")</f>
        <v>0</v>
      </c>
    </row>
    <row r="12" spans="1:37" ht="16.9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37">
        <f t="shared" si="0"/>
        <v>0</v>
      </c>
      <c r="AI12" s="236">
        <f t="shared" si="1"/>
        <v>0</v>
      </c>
      <c r="AJ12" s="206">
        <f t="shared" si="2"/>
        <v>0</v>
      </c>
    </row>
    <row r="13" spans="1:37" ht="16.9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37">
        <f t="shared" si="0"/>
        <v>0</v>
      </c>
      <c r="AI13" s="236">
        <f t="shared" si="1"/>
        <v>0</v>
      </c>
      <c r="AJ13" s="206">
        <f t="shared" si="2"/>
        <v>0</v>
      </c>
    </row>
    <row r="14" spans="1:37" ht="16.9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37">
        <f t="shared" si="0"/>
        <v>0</v>
      </c>
      <c r="AI14" s="236">
        <f t="shared" si="1"/>
        <v>0</v>
      </c>
      <c r="AJ14" s="206">
        <f t="shared" si="2"/>
        <v>0</v>
      </c>
    </row>
    <row r="15" spans="1:37" ht="16.9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37">
        <f t="shared" si="0"/>
        <v>0</v>
      </c>
      <c r="AI15" s="236">
        <f t="shared" si="1"/>
        <v>0</v>
      </c>
      <c r="AJ15" s="206">
        <f t="shared" si="2"/>
        <v>0</v>
      </c>
    </row>
    <row r="16" spans="1:37" ht="16.9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37">
        <f t="shared" si="0"/>
        <v>0</v>
      </c>
      <c r="AI16" s="236">
        <f t="shared" si="1"/>
        <v>0</v>
      </c>
      <c r="AJ16" s="206">
        <f t="shared" si="2"/>
        <v>0</v>
      </c>
    </row>
    <row r="17" spans="1:36" ht="16.9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37">
        <f t="shared" si="0"/>
        <v>0</v>
      </c>
      <c r="AI17" s="236">
        <f t="shared" si="1"/>
        <v>0</v>
      </c>
      <c r="AJ17" s="206">
        <f t="shared" si="2"/>
        <v>0</v>
      </c>
    </row>
    <row r="18" spans="1:36" ht="16.9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37">
        <f t="shared" si="0"/>
        <v>0</v>
      </c>
      <c r="AI18" s="236">
        <f t="shared" si="1"/>
        <v>0</v>
      </c>
      <c r="AJ18" s="206">
        <f t="shared" si="2"/>
        <v>0</v>
      </c>
    </row>
    <row r="19" spans="1:36" ht="16.9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37">
        <f t="shared" si="0"/>
        <v>0</v>
      </c>
      <c r="AI19" s="236">
        <f t="shared" si="1"/>
        <v>0</v>
      </c>
      <c r="AJ19" s="206">
        <f t="shared" si="2"/>
        <v>0</v>
      </c>
    </row>
    <row r="20" spans="1:36" ht="16.9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37">
        <f t="shared" si="0"/>
        <v>0</v>
      </c>
      <c r="AI20" s="236">
        <f t="shared" si="1"/>
        <v>0</v>
      </c>
      <c r="AJ20" s="206">
        <f t="shared" si="2"/>
        <v>0</v>
      </c>
    </row>
    <row r="21" spans="1:36" ht="16.9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37">
        <f t="shared" si="0"/>
        <v>0</v>
      </c>
      <c r="AI21" s="236">
        <f t="shared" si="1"/>
        <v>0</v>
      </c>
      <c r="AJ21" s="206">
        <f t="shared" si="2"/>
        <v>0</v>
      </c>
    </row>
    <row r="22" spans="1:36" ht="16.9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37">
        <f t="shared" si="0"/>
        <v>0</v>
      </c>
      <c r="AI22" s="236">
        <f t="shared" si="1"/>
        <v>0</v>
      </c>
      <c r="AJ22" s="206">
        <f t="shared" si="2"/>
        <v>0</v>
      </c>
    </row>
    <row r="23" spans="1:36" ht="16.9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37">
        <f t="shared" si="0"/>
        <v>0</v>
      </c>
      <c r="AI23" s="236">
        <f t="shared" si="1"/>
        <v>0</v>
      </c>
      <c r="AJ23" s="206">
        <f t="shared" si="2"/>
        <v>0</v>
      </c>
    </row>
    <row r="24" spans="1:36" ht="16.9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37">
        <f t="shared" si="0"/>
        <v>0</v>
      </c>
      <c r="AI24" s="236">
        <f t="shared" si="1"/>
        <v>0</v>
      </c>
      <c r="AJ24" s="206">
        <f t="shared" si="2"/>
        <v>0</v>
      </c>
    </row>
    <row r="25" spans="1:36" ht="16.9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37">
        <f t="shared" si="0"/>
        <v>0</v>
      </c>
      <c r="AI25" s="236">
        <f t="shared" si="1"/>
        <v>0</v>
      </c>
      <c r="AJ25" s="206">
        <f t="shared" si="2"/>
        <v>0</v>
      </c>
    </row>
    <row r="26" spans="1:36" ht="16.9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37">
        <f t="shared" si="0"/>
        <v>0</v>
      </c>
      <c r="AI26" s="236">
        <f t="shared" si="1"/>
        <v>0</v>
      </c>
      <c r="AJ26" s="206">
        <f t="shared" si="2"/>
        <v>0</v>
      </c>
    </row>
    <row r="27" spans="1:36" ht="16.9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37">
        <f t="shared" si="0"/>
        <v>0</v>
      </c>
      <c r="AI27" s="236">
        <f t="shared" si="1"/>
        <v>0</v>
      </c>
      <c r="AJ27" s="206">
        <f t="shared" si="2"/>
        <v>0</v>
      </c>
    </row>
    <row r="28" spans="1:36" ht="16.9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37">
        <f t="shared" si="0"/>
        <v>0</v>
      </c>
      <c r="AI28" s="236">
        <f t="shared" si="1"/>
        <v>0</v>
      </c>
      <c r="AJ28" s="206">
        <f t="shared" si="2"/>
        <v>0</v>
      </c>
    </row>
    <row r="29" spans="1:36" ht="16.9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37">
        <f t="shared" si="0"/>
        <v>0</v>
      </c>
      <c r="AI29" s="236">
        <f t="shared" si="1"/>
        <v>0</v>
      </c>
      <c r="AJ29" s="206">
        <f t="shared" si="2"/>
        <v>0</v>
      </c>
    </row>
    <row r="30" spans="1:36" ht="16.9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37">
        <f t="shared" si="0"/>
        <v>0</v>
      </c>
      <c r="AI30" s="236">
        <f t="shared" si="1"/>
        <v>0</v>
      </c>
      <c r="AJ30" s="206">
        <f t="shared" si="2"/>
        <v>0</v>
      </c>
    </row>
    <row r="31" spans="1:36" ht="16.9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37">
        <f t="shared" si="0"/>
        <v>0</v>
      </c>
      <c r="AI31" s="236">
        <f t="shared" si="1"/>
        <v>0</v>
      </c>
      <c r="AJ31" s="206">
        <f t="shared" si="2"/>
        <v>0</v>
      </c>
    </row>
    <row r="32" spans="1:36" ht="16.9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37">
        <f t="shared" si="0"/>
        <v>0</v>
      </c>
      <c r="AI32" s="236">
        <f t="shared" si="1"/>
        <v>0</v>
      </c>
      <c r="AJ32" s="206">
        <f t="shared" si="2"/>
        <v>0</v>
      </c>
    </row>
    <row r="33" spans="1:36" ht="16.9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37">
        <f t="shared" si="0"/>
        <v>0</v>
      </c>
      <c r="AI33" s="236">
        <f t="shared" si="1"/>
        <v>0</v>
      </c>
      <c r="AJ33" s="206">
        <f t="shared" si="2"/>
        <v>0</v>
      </c>
    </row>
    <row r="34" spans="1:36" ht="16.9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37">
        <f t="shared" si="0"/>
        <v>0</v>
      </c>
      <c r="AI34" s="236">
        <f t="shared" si="1"/>
        <v>0</v>
      </c>
      <c r="AJ34" s="206">
        <f t="shared" si="2"/>
        <v>0</v>
      </c>
    </row>
    <row r="35" spans="1:36" ht="16.9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37">
        <f t="shared" si="0"/>
        <v>0</v>
      </c>
      <c r="AI35" s="236">
        <f t="shared" si="1"/>
        <v>0</v>
      </c>
      <c r="AJ35" s="206">
        <f t="shared" si="2"/>
        <v>0</v>
      </c>
    </row>
    <row r="36" spans="1:36" ht="16.9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37">
        <f t="shared" si="0"/>
        <v>0</v>
      </c>
      <c r="AI36" s="236">
        <f t="shared" si="1"/>
        <v>0</v>
      </c>
      <c r="AJ36" s="206">
        <f t="shared" si="2"/>
        <v>0</v>
      </c>
    </row>
    <row r="37" spans="1:36" ht="16.9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37">
        <f t="shared" si="0"/>
        <v>0</v>
      </c>
      <c r="AI37" s="236">
        <f t="shared" si="1"/>
        <v>0</v>
      </c>
      <c r="AJ37" s="206">
        <f t="shared" si="2"/>
        <v>0</v>
      </c>
    </row>
    <row r="38" spans="1:36" ht="16.9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37">
        <f t="shared" si="0"/>
        <v>0</v>
      </c>
      <c r="AI38" s="236">
        <f t="shared" si="1"/>
        <v>0</v>
      </c>
      <c r="AJ38" s="206">
        <f t="shared" si="2"/>
        <v>0</v>
      </c>
    </row>
    <row r="39" spans="1:36" ht="16.9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37">
        <f t="shared" si="0"/>
        <v>0</v>
      </c>
      <c r="AI39" s="236">
        <f t="shared" si="1"/>
        <v>0</v>
      </c>
      <c r="AJ39" s="206">
        <f t="shared" si="2"/>
        <v>0</v>
      </c>
    </row>
    <row r="40" spans="1:36" ht="16.9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37">
        <f t="shared" si="0"/>
        <v>0</v>
      </c>
      <c r="AI40" s="236">
        <f t="shared" si="1"/>
        <v>0</v>
      </c>
      <c r="AJ40" s="206">
        <f t="shared" si="2"/>
        <v>0</v>
      </c>
    </row>
    <row r="41" spans="1:36" ht="16.9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37">
        <f t="shared" si="0"/>
        <v>0</v>
      </c>
      <c r="AI41" s="236">
        <f t="shared" si="1"/>
        <v>0</v>
      </c>
      <c r="AJ41" s="206">
        <f t="shared" si="2"/>
        <v>0</v>
      </c>
    </row>
    <row r="42" spans="1:36" ht="16.9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37">
        <f t="shared" si="0"/>
        <v>0</v>
      </c>
      <c r="AI42" s="236">
        <f t="shared" si="1"/>
        <v>0</v>
      </c>
      <c r="AJ42" s="206">
        <f t="shared" si="2"/>
        <v>0</v>
      </c>
    </row>
    <row r="43" spans="1:36" ht="16.9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37">
        <f t="shared" si="0"/>
        <v>0</v>
      </c>
      <c r="AI43" s="236">
        <f t="shared" si="1"/>
        <v>0</v>
      </c>
      <c r="AJ43" s="206">
        <f t="shared" si="2"/>
        <v>0</v>
      </c>
    </row>
    <row r="44" spans="1:36" ht="16.9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37">
        <f t="shared" si="0"/>
        <v>0</v>
      </c>
      <c r="AI44" s="236">
        <f t="shared" si="1"/>
        <v>0</v>
      </c>
      <c r="AJ44" s="206">
        <f t="shared" si="2"/>
        <v>0</v>
      </c>
    </row>
    <row r="45" spans="1:36" ht="16.9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37">
        <f t="shared" si="0"/>
        <v>0</v>
      </c>
      <c r="AI45" s="236">
        <f t="shared" si="1"/>
        <v>0</v>
      </c>
      <c r="AJ45" s="206">
        <f t="shared" si="2"/>
        <v>0</v>
      </c>
    </row>
    <row r="46" spans="1:36" ht="16.9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37">
        <f t="shared" si="0"/>
        <v>0</v>
      </c>
      <c r="AI46" s="236">
        <f t="shared" si="1"/>
        <v>0</v>
      </c>
      <c r="AJ46" s="206">
        <f t="shared" si="2"/>
        <v>0</v>
      </c>
    </row>
    <row r="47" spans="1:36" ht="16.9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37">
        <f t="shared" si="0"/>
        <v>0</v>
      </c>
      <c r="AI47" s="236">
        <f t="shared" si="1"/>
        <v>0</v>
      </c>
      <c r="AJ47" s="206">
        <f t="shared" si="2"/>
        <v>0</v>
      </c>
    </row>
    <row r="48" spans="1:36" ht="16.9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37">
        <f t="shared" si="0"/>
        <v>0</v>
      </c>
      <c r="AI48" s="236">
        <f t="shared" si="1"/>
        <v>0</v>
      </c>
      <c r="AJ48" s="206">
        <f t="shared" si="2"/>
        <v>0</v>
      </c>
    </row>
    <row r="49" spans="1:36" ht="16.9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37">
        <f t="shared" si="0"/>
        <v>0</v>
      </c>
      <c r="AI49" s="236">
        <f t="shared" si="1"/>
        <v>0</v>
      </c>
      <c r="AJ49" s="206">
        <f t="shared" si="2"/>
        <v>0</v>
      </c>
    </row>
    <row r="50" spans="1:36" ht="16.9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37">
        <f t="shared" si="0"/>
        <v>0</v>
      </c>
      <c r="AI50" s="236">
        <f t="shared" si="1"/>
        <v>0</v>
      </c>
      <c r="AJ50" s="206">
        <f t="shared" si="2"/>
        <v>0</v>
      </c>
    </row>
    <row r="51" spans="1:36" ht="16.9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37">
        <f t="shared" si="0"/>
        <v>0</v>
      </c>
      <c r="AI51" s="236">
        <f t="shared" si="1"/>
        <v>0</v>
      </c>
      <c r="AJ51" s="206">
        <f t="shared" si="2"/>
        <v>0</v>
      </c>
    </row>
    <row r="52" spans="1:36" ht="16.9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37">
        <f t="shared" si="0"/>
        <v>0</v>
      </c>
      <c r="AI52" s="236">
        <f t="shared" si="1"/>
        <v>0</v>
      </c>
      <c r="AJ52" s="206">
        <f t="shared" si="2"/>
        <v>0</v>
      </c>
    </row>
    <row r="53" spans="1:36" ht="16.9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37">
        <f t="shared" si="0"/>
        <v>0</v>
      </c>
      <c r="AI53" s="236">
        <f t="shared" si="1"/>
        <v>0</v>
      </c>
      <c r="AJ53" s="206">
        <f t="shared" si="2"/>
        <v>0</v>
      </c>
    </row>
    <row r="54" spans="1:36" ht="16.95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37">
        <f t="shared" si="0"/>
        <v>0</v>
      </c>
      <c r="AI54" s="236">
        <f t="shared" si="1"/>
        <v>0</v>
      </c>
      <c r="AJ54" s="206">
        <f t="shared" si="2"/>
        <v>0</v>
      </c>
    </row>
    <row r="55" spans="1:36" ht="16.95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37">
        <f t="shared" si="0"/>
        <v>0</v>
      </c>
      <c r="AI55" s="236">
        <f t="shared" si="1"/>
        <v>0</v>
      </c>
      <c r="AJ55" s="206">
        <f t="shared" si="2"/>
        <v>0</v>
      </c>
    </row>
    <row r="56" spans="1:36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G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420"/>
      <c r="AI56" s="421"/>
      <c r="AJ56" s="421"/>
    </row>
    <row r="57" spans="1:36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G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422"/>
      <c r="AI57" s="408"/>
      <c r="AJ57" s="408"/>
    </row>
    <row r="58" spans="1:36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G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422"/>
      <c r="AI58" s="408"/>
      <c r="AJ58" s="408"/>
    </row>
    <row r="59" spans="1:36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</row>
    <row r="60" spans="1:36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  <c r="AJ60" s="423"/>
    </row>
    <row r="61" spans="1:36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  <c r="AJ61" s="408"/>
    </row>
    <row r="62" spans="1:36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  <c r="AJ62" s="408"/>
    </row>
    <row r="63" spans="1:36" ht="27" x14ac:dyDescent="0.25">
      <c r="A63" s="11"/>
      <c r="B63" s="11"/>
      <c r="C63" s="11"/>
    </row>
    <row r="64" spans="1:36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9q+QDkve8d7O5J+1bh88RnP1VwxZ0k8aH67ab7io/pen2BoC4COC66FWJvCiAB3GjSREv5w8H3BCMdVDHeLS7Q==" saltValue="chhFeThg8gVvCe/uBz/RXA==" spinCount="100000" sheet="1" objects="1" scenarios="1"/>
  <dataConsolidate/>
  <mergeCells count="26">
    <mergeCell ref="AE62:AJ62"/>
    <mergeCell ref="AI8:AI9"/>
    <mergeCell ref="AJ8:AJ9"/>
    <mergeCell ref="A56:B58"/>
    <mergeCell ref="AH56:AJ58"/>
    <mergeCell ref="AE60:AJ60"/>
    <mergeCell ref="AE61:AJ61"/>
    <mergeCell ref="A5:A9"/>
    <mergeCell ref="B5:B9"/>
    <mergeCell ref="C5:C9"/>
    <mergeCell ref="AH8:AH9"/>
    <mergeCell ref="D5:S7"/>
    <mergeCell ref="T5:AJ7"/>
    <mergeCell ref="U60:W60"/>
    <mergeCell ref="U61:W61"/>
    <mergeCell ref="U62:W62"/>
    <mergeCell ref="A1:S1"/>
    <mergeCell ref="A2:S2"/>
    <mergeCell ref="A3:S3"/>
    <mergeCell ref="A4:F4"/>
    <mergeCell ref="G4:S4"/>
    <mergeCell ref="T4:AB4"/>
    <mergeCell ref="T1:AJ1"/>
    <mergeCell ref="T2:AJ2"/>
    <mergeCell ref="T3:AJ3"/>
    <mergeCell ref="AC4:AJ4"/>
  </mergeCells>
  <conditionalFormatting sqref="D10:AG55">
    <cfRule type="containsText" dxfId="135" priority="1" operator="containsText" text="Le">
      <formula>NOT(ISERROR(SEARCH("Le",D10)))</formula>
    </cfRule>
    <cfRule type="containsText" dxfId="134" priority="2" operator="containsText" text="Ab">
      <formula>NOT(ISERROR(SEARCH("Ab",D10)))</formula>
    </cfRule>
    <cfRule type="containsText" dxfId="133" priority="3" operator="containsText" text="Le">
      <formula>NOT(ISERROR(SEARCH("Le",D10)))</formula>
    </cfRule>
    <cfRule type="containsText" dxfId="132" priority="4" operator="containsText" text="Le">
      <formula>NOT(ISERROR(SEARCH("Le",D10)))</formula>
    </cfRule>
    <cfRule type="containsText" dxfId="131" priority="5" operator="containsText" text="Ab">
      <formula>NOT(ISERROR(SEARCH("Ab",D10)))</formula>
    </cfRule>
    <cfRule type="containsText" dxfId="130" priority="6" operator="containsText" text="Ab">
      <formula>NOT(ISERROR(SEARCH("Ab",D10)))</formula>
    </cfRule>
    <cfRule type="containsText" dxfId="129" priority="7" operator="containsText" text="Ab">
      <formula>NOT(ISERROR(SEARCH("Ab",D10)))</formula>
    </cfRule>
    <cfRule type="containsText" dxfId="128" priority="8" operator="containsText" text="Ab">
      <formula>NOT(ISERROR(SEARCH("Ab",D10)))</formula>
    </cfRule>
    <cfRule type="containsText" dxfId="127" priority="9" operator="containsText" text="Le">
      <formula>NOT(ISERROR(SEARCH("Le",D10)))</formula>
    </cfRule>
    <cfRule type="containsText" dxfId="126" priority="10" operator="containsText" text="Ab">
      <formula>NOT(ISERROR(SEARCH("Ab",D10)))</formula>
    </cfRule>
    <cfRule type="containsText" dxfId="125" priority="11" operator="containsText" text="Ab">
      <formula>NOT(ISERROR(SEARCH("Ab",D10)))</formula>
    </cfRule>
    <cfRule type="containsText" dxfId="124" priority="12" operator="containsText" text="ลา">
      <formula>NOT(ISERROR(SEARCH("ลา",D10)))</formula>
    </cfRule>
    <cfRule type="containsText" dxfId="123" priority="13" operator="containsText" text="ขาด">
      <formula>NOT(ISERROR(SEARCH("ขาด",D10)))</formula>
    </cfRule>
    <cfRule type="containsText" dxfId="122" priority="14" operator="containsText" text="มา">
      <formula>NOT(ISERROR(SEARCH("มา",D10)))</formula>
    </cfRule>
    <cfRule type="containsText" dxfId="121" priority="15" operator="containsText" text="Le">
      <formula>NOT(ISERROR(SEARCH("Le",D10)))</formula>
    </cfRule>
    <cfRule type="containsText" dxfId="120" priority="16" operator="containsText" text="Ab">
      <formula>NOT(ISERROR(SEARCH("Ab",D10)))</formula>
    </cfRule>
    <cfRule type="containsText" dxfId="119" priority="17" operator="containsText" text="Pre">
      <formula>NOT(ISERROR(SEARCH("Pre",D10)))</formula>
    </cfRule>
  </conditionalFormatting>
  <dataValidations count="2">
    <dataValidation type="list" allowBlank="1" showInputMessage="1" showErrorMessage="1" sqref="D10:AG55" xr:uid="{C03D3FD6-B579-4945-B298-7423425C5697}">
      <formula1>"Ab,Le,Pre"</formula1>
    </dataValidation>
    <dataValidation type="list" allowBlank="1" showInputMessage="1" showErrorMessage="1" sqref="D9:AG9" xr:uid="{00000000-0002-0000-0900-000001000000}">
      <formula1>"MON.,TUE.,WED.,THU.,FRI."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4" width="4" style="207" customWidth="1"/>
    <col min="35" max="35" width="4.59765625" style="207" customWidth="1"/>
    <col min="36" max="36" width="4.59765625" style="19" customWidth="1"/>
    <col min="37" max="37" width="5.69921875" style="19" customWidth="1"/>
    <col min="38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13"/>
      <c r="AD4" s="414"/>
      <c r="AE4" s="414"/>
      <c r="AF4" s="414"/>
      <c r="AG4" s="414"/>
      <c r="AH4" s="414"/>
      <c r="AI4" s="414"/>
      <c r="AJ4" s="414"/>
      <c r="AK4" s="414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108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2" t="str">
        <f>D5</f>
        <v>October</v>
      </c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8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4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9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40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115">
        <v>31</v>
      </c>
      <c r="AI8" s="430" t="s">
        <v>93</v>
      </c>
      <c r="AJ8" s="409" t="s">
        <v>94</v>
      </c>
      <c r="AK8" s="411" t="s">
        <v>95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3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431"/>
      <c r="AJ9" s="410"/>
      <c r="AK9" s="412"/>
    </row>
    <row r="10" spans="1:37" ht="15.7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26">
        <f>COUNTIF(D10:AH10,"Ab")</f>
        <v>0</v>
      </c>
      <c r="AJ10" s="227">
        <f>COUNTIF(D10:AH10,"Le")</f>
        <v>0</v>
      </c>
      <c r="AK10" s="221">
        <f>COUNTIF(D10:AH10,"Pre")</f>
        <v>0</v>
      </c>
    </row>
    <row r="11" spans="1:37" ht="15.7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26">
        <f t="shared" ref="AI11:AI55" si="0">COUNTIF(D11:AH11,"Ab")</f>
        <v>0</v>
      </c>
      <c r="AJ11" s="227">
        <f t="shared" ref="AJ11:AJ55" si="1">COUNTIF(D11:AH11,"Le")</f>
        <v>0</v>
      </c>
      <c r="AK11" s="221">
        <f t="shared" ref="AK11:AK55" si="2">COUNTIF(D11:AH11,"Pre")</f>
        <v>0</v>
      </c>
    </row>
    <row r="12" spans="1:37" ht="15.7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26">
        <f t="shared" si="0"/>
        <v>0</v>
      </c>
      <c r="AJ12" s="227">
        <f t="shared" si="1"/>
        <v>0</v>
      </c>
      <c r="AK12" s="221">
        <f t="shared" si="2"/>
        <v>0</v>
      </c>
    </row>
    <row r="13" spans="1:37" ht="15.7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26">
        <f t="shared" si="0"/>
        <v>0</v>
      </c>
      <c r="AJ13" s="227">
        <f t="shared" si="1"/>
        <v>0</v>
      </c>
      <c r="AK13" s="221">
        <f t="shared" si="2"/>
        <v>0</v>
      </c>
    </row>
    <row r="14" spans="1:37" ht="15.7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26">
        <f t="shared" si="0"/>
        <v>0</v>
      </c>
      <c r="AJ14" s="227">
        <f t="shared" si="1"/>
        <v>0</v>
      </c>
      <c r="AK14" s="221">
        <f t="shared" si="2"/>
        <v>0</v>
      </c>
    </row>
    <row r="15" spans="1:37" ht="15.7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26">
        <f t="shared" si="0"/>
        <v>0</v>
      </c>
      <c r="AJ15" s="227">
        <f t="shared" si="1"/>
        <v>0</v>
      </c>
      <c r="AK15" s="221">
        <f t="shared" si="2"/>
        <v>0</v>
      </c>
    </row>
    <row r="16" spans="1:37" ht="15.7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26">
        <f t="shared" si="0"/>
        <v>0</v>
      </c>
      <c r="AJ16" s="227">
        <f t="shared" si="1"/>
        <v>0</v>
      </c>
      <c r="AK16" s="221">
        <f t="shared" si="2"/>
        <v>0</v>
      </c>
    </row>
    <row r="17" spans="1:37" ht="15.7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26">
        <f t="shared" si="0"/>
        <v>0</v>
      </c>
      <c r="AJ17" s="227">
        <f t="shared" si="1"/>
        <v>0</v>
      </c>
      <c r="AK17" s="221">
        <f t="shared" si="2"/>
        <v>0</v>
      </c>
    </row>
    <row r="18" spans="1:37" ht="15.7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26">
        <f t="shared" si="0"/>
        <v>0</v>
      </c>
      <c r="AJ18" s="227">
        <f t="shared" si="1"/>
        <v>0</v>
      </c>
      <c r="AK18" s="221">
        <f t="shared" si="2"/>
        <v>0</v>
      </c>
    </row>
    <row r="19" spans="1:37" ht="15.7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26">
        <f t="shared" si="0"/>
        <v>0</v>
      </c>
      <c r="AJ19" s="227">
        <f t="shared" si="1"/>
        <v>0</v>
      </c>
      <c r="AK19" s="221">
        <f t="shared" si="2"/>
        <v>0</v>
      </c>
    </row>
    <row r="20" spans="1:37" ht="15.7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26">
        <f t="shared" si="0"/>
        <v>0</v>
      </c>
      <c r="AJ20" s="227">
        <f t="shared" si="1"/>
        <v>0</v>
      </c>
      <c r="AK20" s="221">
        <f t="shared" si="2"/>
        <v>0</v>
      </c>
    </row>
    <row r="21" spans="1:37" ht="15.7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26">
        <f t="shared" si="0"/>
        <v>0</v>
      </c>
      <c r="AJ21" s="227">
        <f t="shared" si="1"/>
        <v>0</v>
      </c>
      <c r="AK21" s="221">
        <f t="shared" si="2"/>
        <v>0</v>
      </c>
    </row>
    <row r="22" spans="1:37" ht="15.7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26">
        <f t="shared" si="0"/>
        <v>0</v>
      </c>
      <c r="AJ22" s="227">
        <f t="shared" si="1"/>
        <v>0</v>
      </c>
      <c r="AK22" s="221">
        <f t="shared" si="2"/>
        <v>0</v>
      </c>
    </row>
    <row r="23" spans="1:37" ht="15.7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26">
        <f t="shared" si="0"/>
        <v>0</v>
      </c>
      <c r="AJ23" s="227">
        <f t="shared" si="1"/>
        <v>0</v>
      </c>
      <c r="AK23" s="221">
        <f t="shared" si="2"/>
        <v>0</v>
      </c>
    </row>
    <row r="24" spans="1:37" ht="15.7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26">
        <f t="shared" si="0"/>
        <v>0</v>
      </c>
      <c r="AJ24" s="227">
        <f t="shared" si="1"/>
        <v>0</v>
      </c>
      <c r="AK24" s="221">
        <f t="shared" si="2"/>
        <v>0</v>
      </c>
    </row>
    <row r="25" spans="1:37" ht="15.7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26">
        <f t="shared" si="0"/>
        <v>0</v>
      </c>
      <c r="AJ25" s="227">
        <f t="shared" si="1"/>
        <v>0</v>
      </c>
      <c r="AK25" s="221">
        <f t="shared" si="2"/>
        <v>0</v>
      </c>
    </row>
    <row r="26" spans="1:37" ht="15.7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26">
        <f t="shared" si="0"/>
        <v>0</v>
      </c>
      <c r="AJ26" s="227">
        <f t="shared" si="1"/>
        <v>0</v>
      </c>
      <c r="AK26" s="221">
        <f t="shared" si="2"/>
        <v>0</v>
      </c>
    </row>
    <row r="27" spans="1:37" ht="15.7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26">
        <f t="shared" si="0"/>
        <v>0</v>
      </c>
      <c r="AJ27" s="227">
        <f t="shared" si="1"/>
        <v>0</v>
      </c>
      <c r="AK27" s="221">
        <f t="shared" si="2"/>
        <v>0</v>
      </c>
    </row>
    <row r="28" spans="1:37" ht="15.7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26">
        <f t="shared" si="0"/>
        <v>0</v>
      </c>
      <c r="AJ28" s="227">
        <f t="shared" si="1"/>
        <v>0</v>
      </c>
      <c r="AK28" s="221">
        <f t="shared" si="2"/>
        <v>0</v>
      </c>
    </row>
    <row r="29" spans="1:37" ht="15.7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26">
        <f t="shared" si="0"/>
        <v>0</v>
      </c>
      <c r="AJ29" s="227">
        <f t="shared" si="1"/>
        <v>0</v>
      </c>
      <c r="AK29" s="221">
        <f t="shared" si="2"/>
        <v>0</v>
      </c>
    </row>
    <row r="30" spans="1:37" ht="15.7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26">
        <f t="shared" si="0"/>
        <v>0</v>
      </c>
      <c r="AJ30" s="227">
        <f t="shared" si="1"/>
        <v>0</v>
      </c>
      <c r="AK30" s="221">
        <f t="shared" si="2"/>
        <v>0</v>
      </c>
    </row>
    <row r="31" spans="1:37" ht="15.7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26">
        <f t="shared" si="0"/>
        <v>0</v>
      </c>
      <c r="AJ31" s="227">
        <f t="shared" si="1"/>
        <v>0</v>
      </c>
      <c r="AK31" s="221">
        <f t="shared" si="2"/>
        <v>0</v>
      </c>
    </row>
    <row r="32" spans="1:37" ht="15.7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26">
        <f t="shared" si="0"/>
        <v>0</v>
      </c>
      <c r="AJ32" s="227">
        <f t="shared" si="1"/>
        <v>0</v>
      </c>
      <c r="AK32" s="221">
        <f t="shared" si="2"/>
        <v>0</v>
      </c>
    </row>
    <row r="33" spans="1:37" ht="15.7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26">
        <f t="shared" si="0"/>
        <v>0</v>
      </c>
      <c r="AJ33" s="227">
        <f t="shared" si="1"/>
        <v>0</v>
      </c>
      <c r="AK33" s="221">
        <f t="shared" si="2"/>
        <v>0</v>
      </c>
    </row>
    <row r="34" spans="1:37" ht="15.7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26">
        <f t="shared" si="0"/>
        <v>0</v>
      </c>
      <c r="AJ34" s="227">
        <f t="shared" si="1"/>
        <v>0</v>
      </c>
      <c r="AK34" s="221">
        <f t="shared" si="2"/>
        <v>0</v>
      </c>
    </row>
    <row r="35" spans="1:37" ht="15.7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26">
        <f t="shared" si="0"/>
        <v>0</v>
      </c>
      <c r="AJ35" s="227">
        <f t="shared" si="1"/>
        <v>0</v>
      </c>
      <c r="AK35" s="221">
        <f t="shared" si="2"/>
        <v>0</v>
      </c>
    </row>
    <row r="36" spans="1:37" ht="15.7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26">
        <f t="shared" si="0"/>
        <v>0</v>
      </c>
      <c r="AJ36" s="227">
        <f t="shared" si="1"/>
        <v>0</v>
      </c>
      <c r="AK36" s="221">
        <f t="shared" si="2"/>
        <v>0</v>
      </c>
    </row>
    <row r="37" spans="1:37" ht="15.7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26">
        <f t="shared" si="0"/>
        <v>0</v>
      </c>
      <c r="AJ37" s="227">
        <f t="shared" si="1"/>
        <v>0</v>
      </c>
      <c r="AK37" s="221">
        <f t="shared" si="2"/>
        <v>0</v>
      </c>
    </row>
    <row r="38" spans="1:37" ht="15.7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26">
        <f t="shared" si="0"/>
        <v>0</v>
      </c>
      <c r="AJ38" s="227">
        <f t="shared" si="1"/>
        <v>0</v>
      </c>
      <c r="AK38" s="221">
        <f t="shared" si="2"/>
        <v>0</v>
      </c>
    </row>
    <row r="39" spans="1:37" ht="15.7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26">
        <f t="shared" si="0"/>
        <v>0</v>
      </c>
      <c r="AJ39" s="227">
        <f t="shared" si="1"/>
        <v>0</v>
      </c>
      <c r="AK39" s="221">
        <f t="shared" si="2"/>
        <v>0</v>
      </c>
    </row>
    <row r="40" spans="1:37" ht="15.7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26">
        <f t="shared" si="0"/>
        <v>0</v>
      </c>
      <c r="AJ40" s="227">
        <f t="shared" si="1"/>
        <v>0</v>
      </c>
      <c r="AK40" s="221">
        <f t="shared" si="2"/>
        <v>0</v>
      </c>
    </row>
    <row r="41" spans="1:37" ht="15.7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26">
        <f t="shared" si="0"/>
        <v>0</v>
      </c>
      <c r="AJ41" s="227">
        <f t="shared" si="1"/>
        <v>0</v>
      </c>
      <c r="AK41" s="221">
        <f t="shared" si="2"/>
        <v>0</v>
      </c>
    </row>
    <row r="42" spans="1:37" ht="15.7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26">
        <f t="shared" si="0"/>
        <v>0</v>
      </c>
      <c r="AJ42" s="227">
        <f t="shared" si="1"/>
        <v>0</v>
      </c>
      <c r="AK42" s="221">
        <f t="shared" si="2"/>
        <v>0</v>
      </c>
    </row>
    <row r="43" spans="1:37" ht="15.7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26">
        <f t="shared" si="0"/>
        <v>0</v>
      </c>
      <c r="AJ43" s="227">
        <f t="shared" si="1"/>
        <v>0</v>
      </c>
      <c r="AK43" s="221">
        <f t="shared" si="2"/>
        <v>0</v>
      </c>
    </row>
    <row r="44" spans="1:37" ht="15.7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26">
        <f t="shared" si="0"/>
        <v>0</v>
      </c>
      <c r="AJ44" s="227">
        <f t="shared" si="1"/>
        <v>0</v>
      </c>
      <c r="AK44" s="221">
        <f t="shared" si="2"/>
        <v>0</v>
      </c>
    </row>
    <row r="45" spans="1:37" ht="15.7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26">
        <f t="shared" si="0"/>
        <v>0</v>
      </c>
      <c r="AJ45" s="227">
        <f t="shared" si="1"/>
        <v>0</v>
      </c>
      <c r="AK45" s="221">
        <f t="shared" si="2"/>
        <v>0</v>
      </c>
    </row>
    <row r="46" spans="1:37" ht="15.7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26">
        <f t="shared" si="0"/>
        <v>0</v>
      </c>
      <c r="AJ46" s="227">
        <f t="shared" si="1"/>
        <v>0</v>
      </c>
      <c r="AK46" s="221">
        <f t="shared" si="2"/>
        <v>0</v>
      </c>
    </row>
    <row r="47" spans="1:37" ht="15.7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26">
        <f t="shared" si="0"/>
        <v>0</v>
      </c>
      <c r="AJ47" s="227">
        <f t="shared" si="1"/>
        <v>0</v>
      </c>
      <c r="AK47" s="221">
        <f t="shared" si="2"/>
        <v>0</v>
      </c>
    </row>
    <row r="48" spans="1:37" ht="15.7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26">
        <f t="shared" si="0"/>
        <v>0</v>
      </c>
      <c r="AJ48" s="227">
        <f t="shared" si="1"/>
        <v>0</v>
      </c>
      <c r="AK48" s="221">
        <f t="shared" si="2"/>
        <v>0</v>
      </c>
    </row>
    <row r="49" spans="1:37" ht="15.7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26">
        <f t="shared" si="0"/>
        <v>0</v>
      </c>
      <c r="AJ49" s="227">
        <f t="shared" si="1"/>
        <v>0</v>
      </c>
      <c r="AK49" s="221">
        <f t="shared" si="2"/>
        <v>0</v>
      </c>
    </row>
    <row r="50" spans="1:37" ht="15.7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26">
        <f t="shared" si="0"/>
        <v>0</v>
      </c>
      <c r="AJ50" s="227">
        <f t="shared" si="1"/>
        <v>0</v>
      </c>
      <c r="AK50" s="221">
        <f t="shared" si="2"/>
        <v>0</v>
      </c>
    </row>
    <row r="51" spans="1:37" ht="15.7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26">
        <f t="shared" si="0"/>
        <v>0</v>
      </c>
      <c r="AJ51" s="227">
        <f t="shared" si="1"/>
        <v>0</v>
      </c>
      <c r="AK51" s="221">
        <f t="shared" si="2"/>
        <v>0</v>
      </c>
    </row>
    <row r="52" spans="1:37" ht="15.7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26">
        <f t="shared" si="0"/>
        <v>0</v>
      </c>
      <c r="AJ52" s="227">
        <f t="shared" si="1"/>
        <v>0</v>
      </c>
      <c r="AK52" s="221">
        <f t="shared" si="2"/>
        <v>0</v>
      </c>
    </row>
    <row r="53" spans="1:37" ht="15.7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26">
        <f t="shared" si="0"/>
        <v>0</v>
      </c>
      <c r="AJ53" s="227">
        <f t="shared" si="1"/>
        <v>0</v>
      </c>
      <c r="AK53" s="221">
        <f t="shared" si="2"/>
        <v>0</v>
      </c>
    </row>
    <row r="54" spans="1:37" ht="15.75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26">
        <f t="shared" si="0"/>
        <v>0</v>
      </c>
      <c r="AJ54" s="227">
        <f t="shared" si="1"/>
        <v>0</v>
      </c>
      <c r="AK54" s="221">
        <f t="shared" si="2"/>
        <v>0</v>
      </c>
    </row>
    <row r="55" spans="1:37" ht="15.75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26">
        <f t="shared" si="0"/>
        <v>0</v>
      </c>
      <c r="AJ55" s="227">
        <f t="shared" si="1"/>
        <v>0</v>
      </c>
      <c r="AK55" s="221">
        <f t="shared" si="2"/>
        <v>0</v>
      </c>
    </row>
    <row r="56" spans="1:37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H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226">
        <f t="shared" si="3"/>
        <v>0</v>
      </c>
      <c r="AI56" s="420"/>
      <c r="AJ56" s="421"/>
      <c r="AK56" s="421"/>
    </row>
    <row r="57" spans="1:37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H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230">
        <f t="shared" si="4"/>
        <v>0</v>
      </c>
      <c r="AI57" s="422"/>
      <c r="AJ57" s="408"/>
      <c r="AK57" s="408"/>
    </row>
    <row r="58" spans="1:37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H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208">
        <f t="shared" si="5"/>
        <v>0</v>
      </c>
      <c r="AI58" s="422"/>
      <c r="AJ58" s="408"/>
      <c r="AK58" s="408"/>
    </row>
    <row r="59" spans="1:37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</row>
    <row r="60" spans="1:37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  <c r="AJ60" s="423"/>
      <c r="AK60" s="423"/>
    </row>
    <row r="61" spans="1:37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  <c r="AJ61" s="408"/>
      <c r="AK61" s="408"/>
    </row>
    <row r="62" spans="1:37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  <c r="AJ62" s="408"/>
      <c r="AK62" s="408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hsQ3u4e90hkX5OToHfRWG3gO+XUb/FISrH4DJtUDQuWKkxDWqtIG99kIliby5Za14Qhkl8PiEO/8em41aCJpEA==" saltValue="uKKZXY/FigLO7jfuI/FFzw==" spinCount="100000" sheet="1" objects="1" scenarios="1"/>
  <dataConsolidate/>
  <mergeCells count="26"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  <mergeCell ref="U60:W60"/>
    <mergeCell ref="U61:W61"/>
    <mergeCell ref="U62:W62"/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</mergeCells>
  <conditionalFormatting sqref="D10:AH55">
    <cfRule type="containsText" dxfId="118" priority="1" operator="containsText" text="Le">
      <formula>NOT(ISERROR(SEARCH("Le",D10)))</formula>
    </cfRule>
    <cfRule type="containsText" dxfId="117" priority="2" operator="containsText" text="Ab">
      <formula>NOT(ISERROR(SEARCH("Ab",D10)))</formula>
    </cfRule>
    <cfRule type="containsText" dxfId="116" priority="3" operator="containsText" text="Le">
      <formula>NOT(ISERROR(SEARCH("Le",D10)))</formula>
    </cfRule>
    <cfRule type="containsText" dxfId="115" priority="4" operator="containsText" text="Le">
      <formula>NOT(ISERROR(SEARCH("Le",D10)))</formula>
    </cfRule>
    <cfRule type="containsText" dxfId="114" priority="5" operator="containsText" text="Ab">
      <formula>NOT(ISERROR(SEARCH("Ab",D10)))</formula>
    </cfRule>
    <cfRule type="containsText" dxfId="113" priority="6" operator="containsText" text="Ab">
      <formula>NOT(ISERROR(SEARCH("Ab",D10)))</formula>
    </cfRule>
    <cfRule type="containsText" dxfId="112" priority="7" operator="containsText" text="Ab">
      <formula>NOT(ISERROR(SEARCH("Ab",D10)))</formula>
    </cfRule>
    <cfRule type="containsText" dxfId="111" priority="8" operator="containsText" text="Ab">
      <formula>NOT(ISERROR(SEARCH("Ab",D10)))</formula>
    </cfRule>
    <cfRule type="containsText" dxfId="110" priority="9" operator="containsText" text="Le">
      <formula>NOT(ISERROR(SEARCH("Le",D10)))</formula>
    </cfRule>
    <cfRule type="containsText" dxfId="109" priority="10" operator="containsText" text="Ab">
      <formula>NOT(ISERROR(SEARCH("Ab",D10)))</formula>
    </cfRule>
    <cfRule type="containsText" dxfId="108" priority="11" operator="containsText" text="Ab">
      <formula>NOT(ISERROR(SEARCH("Ab",D10)))</formula>
    </cfRule>
    <cfRule type="containsText" dxfId="107" priority="12" operator="containsText" text="ลา">
      <formula>NOT(ISERROR(SEARCH("ลา",D10)))</formula>
    </cfRule>
    <cfRule type="containsText" dxfId="106" priority="13" operator="containsText" text="ขาด">
      <formula>NOT(ISERROR(SEARCH("ขาด",D10)))</formula>
    </cfRule>
    <cfRule type="containsText" dxfId="105" priority="14" operator="containsText" text="มา">
      <formula>NOT(ISERROR(SEARCH("มา",D10)))</formula>
    </cfRule>
    <cfRule type="containsText" dxfId="104" priority="15" operator="containsText" text="Le">
      <formula>NOT(ISERROR(SEARCH("Le",D10)))</formula>
    </cfRule>
    <cfRule type="containsText" dxfId="103" priority="16" operator="containsText" text="Ab">
      <formula>NOT(ISERROR(SEARCH("Ab",D10)))</formula>
    </cfRule>
    <cfRule type="containsText" dxfId="102" priority="17" operator="containsText" text="Pre">
      <formula>NOT(ISERROR(SEARCH("Pre",D10)))</formula>
    </cfRule>
  </conditionalFormatting>
  <dataValidations count="2">
    <dataValidation type="list" allowBlank="1" showInputMessage="1" showErrorMessage="1" sqref="D10:AH55" xr:uid="{3695BDFC-159D-4934-BEFE-FED01C7DA632}">
      <formula1>"Ab,Le,Pre"</formula1>
    </dataValidation>
    <dataValidation type="list" allowBlank="1" showInputMessage="1" showErrorMessage="1" sqref="D9:AH9" xr:uid="{00000000-0002-0000-0A00-000001000000}">
      <formula1>"MON.,TUE.,WED.,THU.,FRI."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3" width="4" style="207" customWidth="1"/>
    <col min="34" max="34" width="4.59765625" style="207" customWidth="1"/>
    <col min="35" max="35" width="4.59765625" style="19" customWidth="1"/>
    <col min="36" max="36" width="6.09765625" style="19" customWidth="1"/>
    <col min="37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223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224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224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41"/>
      <c r="AD4" s="441"/>
      <c r="AE4" s="441"/>
      <c r="AF4" s="441"/>
      <c r="AG4" s="441"/>
      <c r="AH4" s="441"/>
      <c r="AI4" s="441"/>
      <c r="AJ4" s="441"/>
      <c r="AK4" s="224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107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55" t="str">
        <f>D5</f>
        <v>November</v>
      </c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430" t="s">
        <v>93</v>
      </c>
      <c r="AI8" s="409" t="s">
        <v>94</v>
      </c>
      <c r="AJ8" s="411" t="s">
        <v>95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431"/>
      <c r="AI9" s="410"/>
      <c r="AJ9" s="412"/>
    </row>
    <row r="10" spans="1:37" ht="17.2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26">
        <f>COUNTIF(D10:AG10,"Ab")</f>
        <v>0</v>
      </c>
      <c r="AI10" s="227">
        <f>COUNTIF(D10:AG10,"Le")</f>
        <v>0</v>
      </c>
      <c r="AJ10" s="221">
        <f>COUNTIF(D10:AG10,"Pre")</f>
        <v>0</v>
      </c>
    </row>
    <row r="11" spans="1:37" ht="17.2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26">
        <f t="shared" ref="AH11:AH55" si="0">COUNTIF(D11:AG11,"Ab")</f>
        <v>0</v>
      </c>
      <c r="AI11" s="227">
        <f t="shared" ref="AI11:AI55" si="1">COUNTIF(D11:AG11,"Le")</f>
        <v>0</v>
      </c>
      <c r="AJ11" s="221">
        <f t="shared" ref="AJ11:AJ55" si="2">COUNTIF(D11:AG11,"Pre")</f>
        <v>0</v>
      </c>
    </row>
    <row r="12" spans="1:37" ht="17.2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26">
        <f t="shared" si="0"/>
        <v>0</v>
      </c>
      <c r="AI12" s="227">
        <f t="shared" si="1"/>
        <v>0</v>
      </c>
      <c r="AJ12" s="221">
        <f t="shared" si="2"/>
        <v>0</v>
      </c>
    </row>
    <row r="13" spans="1:37" ht="17.2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26">
        <f t="shared" si="0"/>
        <v>0</v>
      </c>
      <c r="AI13" s="227">
        <f t="shared" si="1"/>
        <v>0</v>
      </c>
      <c r="AJ13" s="221">
        <f t="shared" si="2"/>
        <v>0</v>
      </c>
    </row>
    <row r="14" spans="1:37" ht="17.2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26">
        <f t="shared" si="0"/>
        <v>0</v>
      </c>
      <c r="AI14" s="227">
        <f t="shared" si="1"/>
        <v>0</v>
      </c>
      <c r="AJ14" s="221">
        <f t="shared" si="2"/>
        <v>0</v>
      </c>
    </row>
    <row r="15" spans="1:37" ht="17.2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26">
        <f t="shared" si="0"/>
        <v>0</v>
      </c>
      <c r="AI15" s="227">
        <f t="shared" si="1"/>
        <v>0</v>
      </c>
      <c r="AJ15" s="221">
        <f t="shared" si="2"/>
        <v>0</v>
      </c>
    </row>
    <row r="16" spans="1:37" ht="17.2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26">
        <f t="shared" si="0"/>
        <v>0</v>
      </c>
      <c r="AI16" s="227">
        <f t="shared" si="1"/>
        <v>0</v>
      </c>
      <c r="AJ16" s="221">
        <f t="shared" si="2"/>
        <v>0</v>
      </c>
    </row>
    <row r="17" spans="1:36" ht="17.2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26">
        <f t="shared" si="0"/>
        <v>0</v>
      </c>
      <c r="AI17" s="227">
        <f t="shared" si="1"/>
        <v>0</v>
      </c>
      <c r="AJ17" s="221">
        <f t="shared" si="2"/>
        <v>0</v>
      </c>
    </row>
    <row r="18" spans="1:36" ht="17.2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26">
        <f t="shared" si="0"/>
        <v>0</v>
      </c>
      <c r="AI18" s="227">
        <f t="shared" si="1"/>
        <v>0</v>
      </c>
      <c r="AJ18" s="221">
        <f t="shared" si="2"/>
        <v>0</v>
      </c>
    </row>
    <row r="19" spans="1:36" ht="17.2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26">
        <f t="shared" si="0"/>
        <v>0</v>
      </c>
      <c r="AI19" s="227">
        <f t="shared" si="1"/>
        <v>0</v>
      </c>
      <c r="AJ19" s="221">
        <f t="shared" si="2"/>
        <v>0</v>
      </c>
    </row>
    <row r="20" spans="1:36" ht="17.2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26">
        <f t="shared" si="0"/>
        <v>0</v>
      </c>
      <c r="AI20" s="227">
        <f t="shared" si="1"/>
        <v>0</v>
      </c>
      <c r="AJ20" s="221">
        <f t="shared" si="2"/>
        <v>0</v>
      </c>
    </row>
    <row r="21" spans="1:36" ht="17.2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26">
        <f t="shared" si="0"/>
        <v>0</v>
      </c>
      <c r="AI21" s="227">
        <f t="shared" si="1"/>
        <v>0</v>
      </c>
      <c r="AJ21" s="221">
        <f t="shared" si="2"/>
        <v>0</v>
      </c>
    </row>
    <row r="22" spans="1:36" ht="17.2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26">
        <f t="shared" si="0"/>
        <v>0</v>
      </c>
      <c r="AI22" s="227">
        <f t="shared" si="1"/>
        <v>0</v>
      </c>
      <c r="AJ22" s="221">
        <f t="shared" si="2"/>
        <v>0</v>
      </c>
    </row>
    <row r="23" spans="1:36" ht="17.2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26">
        <f t="shared" si="0"/>
        <v>0</v>
      </c>
      <c r="AI23" s="227">
        <f t="shared" si="1"/>
        <v>0</v>
      </c>
      <c r="AJ23" s="221">
        <f t="shared" si="2"/>
        <v>0</v>
      </c>
    </row>
    <row r="24" spans="1:36" ht="17.2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26">
        <f t="shared" si="0"/>
        <v>0</v>
      </c>
      <c r="AI24" s="227">
        <f t="shared" si="1"/>
        <v>0</v>
      </c>
      <c r="AJ24" s="221">
        <f t="shared" si="2"/>
        <v>0</v>
      </c>
    </row>
    <row r="25" spans="1:36" ht="17.2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26">
        <f t="shared" si="0"/>
        <v>0</v>
      </c>
      <c r="AI25" s="227">
        <f t="shared" si="1"/>
        <v>0</v>
      </c>
      <c r="AJ25" s="221">
        <f t="shared" si="2"/>
        <v>0</v>
      </c>
    </row>
    <row r="26" spans="1:36" ht="17.2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26">
        <f t="shared" si="0"/>
        <v>0</v>
      </c>
      <c r="AI26" s="227">
        <f t="shared" si="1"/>
        <v>0</v>
      </c>
      <c r="AJ26" s="221">
        <f t="shared" si="2"/>
        <v>0</v>
      </c>
    </row>
    <row r="27" spans="1:36" ht="17.2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26">
        <f t="shared" si="0"/>
        <v>0</v>
      </c>
      <c r="AI27" s="227">
        <f t="shared" si="1"/>
        <v>0</v>
      </c>
      <c r="AJ27" s="221">
        <f t="shared" si="2"/>
        <v>0</v>
      </c>
    </row>
    <row r="28" spans="1:36" ht="17.2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26">
        <f t="shared" si="0"/>
        <v>0</v>
      </c>
      <c r="AI28" s="227">
        <f t="shared" si="1"/>
        <v>0</v>
      </c>
      <c r="AJ28" s="221">
        <f t="shared" si="2"/>
        <v>0</v>
      </c>
    </row>
    <row r="29" spans="1:36" ht="17.2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26">
        <f t="shared" si="0"/>
        <v>0</v>
      </c>
      <c r="AI29" s="227">
        <f t="shared" si="1"/>
        <v>0</v>
      </c>
      <c r="AJ29" s="221">
        <f t="shared" si="2"/>
        <v>0</v>
      </c>
    </row>
    <row r="30" spans="1:36" ht="17.2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26">
        <f t="shared" si="0"/>
        <v>0</v>
      </c>
      <c r="AI30" s="227">
        <f t="shared" si="1"/>
        <v>0</v>
      </c>
      <c r="AJ30" s="221">
        <f t="shared" si="2"/>
        <v>0</v>
      </c>
    </row>
    <row r="31" spans="1:36" ht="17.2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26">
        <f t="shared" si="0"/>
        <v>0</v>
      </c>
      <c r="AI31" s="227">
        <f t="shared" si="1"/>
        <v>0</v>
      </c>
      <c r="AJ31" s="221">
        <f t="shared" si="2"/>
        <v>0</v>
      </c>
    </row>
    <row r="32" spans="1:36" ht="17.2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26">
        <f t="shared" si="0"/>
        <v>0</v>
      </c>
      <c r="AI32" s="227">
        <f t="shared" si="1"/>
        <v>0</v>
      </c>
      <c r="AJ32" s="221">
        <f t="shared" si="2"/>
        <v>0</v>
      </c>
    </row>
    <row r="33" spans="1:36" ht="17.2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26">
        <f t="shared" si="0"/>
        <v>0</v>
      </c>
      <c r="AI33" s="227">
        <f t="shared" si="1"/>
        <v>0</v>
      </c>
      <c r="AJ33" s="221">
        <f t="shared" si="2"/>
        <v>0</v>
      </c>
    </row>
    <row r="34" spans="1:36" ht="17.2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26">
        <f t="shared" si="0"/>
        <v>0</v>
      </c>
      <c r="AI34" s="227">
        <f t="shared" si="1"/>
        <v>0</v>
      </c>
      <c r="AJ34" s="221">
        <f t="shared" si="2"/>
        <v>0</v>
      </c>
    </row>
    <row r="35" spans="1:36" ht="17.2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26">
        <f t="shared" si="0"/>
        <v>0</v>
      </c>
      <c r="AI35" s="227">
        <f t="shared" si="1"/>
        <v>0</v>
      </c>
      <c r="AJ35" s="221">
        <f t="shared" si="2"/>
        <v>0</v>
      </c>
    </row>
    <row r="36" spans="1:36" ht="17.2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26">
        <f t="shared" si="0"/>
        <v>0</v>
      </c>
      <c r="AI36" s="227">
        <f t="shared" si="1"/>
        <v>0</v>
      </c>
      <c r="AJ36" s="221">
        <f t="shared" si="2"/>
        <v>0</v>
      </c>
    </row>
    <row r="37" spans="1:36" ht="17.2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26">
        <f t="shared" si="0"/>
        <v>0</v>
      </c>
      <c r="AI37" s="227">
        <f t="shared" si="1"/>
        <v>0</v>
      </c>
      <c r="AJ37" s="221">
        <f t="shared" si="2"/>
        <v>0</v>
      </c>
    </row>
    <row r="38" spans="1:36" ht="17.2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26">
        <f t="shared" si="0"/>
        <v>0</v>
      </c>
      <c r="AI38" s="227">
        <f t="shared" si="1"/>
        <v>0</v>
      </c>
      <c r="AJ38" s="221">
        <f t="shared" si="2"/>
        <v>0</v>
      </c>
    </row>
    <row r="39" spans="1:36" ht="17.2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26">
        <f t="shared" si="0"/>
        <v>0</v>
      </c>
      <c r="AI39" s="227">
        <f t="shared" si="1"/>
        <v>0</v>
      </c>
      <c r="AJ39" s="221">
        <f t="shared" si="2"/>
        <v>0</v>
      </c>
    </row>
    <row r="40" spans="1:36" ht="17.2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26">
        <f t="shared" si="0"/>
        <v>0</v>
      </c>
      <c r="AI40" s="227">
        <f t="shared" si="1"/>
        <v>0</v>
      </c>
      <c r="AJ40" s="221">
        <f t="shared" si="2"/>
        <v>0</v>
      </c>
    </row>
    <row r="41" spans="1:36" ht="17.2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26">
        <f t="shared" si="0"/>
        <v>0</v>
      </c>
      <c r="AI41" s="227">
        <f t="shared" si="1"/>
        <v>0</v>
      </c>
      <c r="AJ41" s="221">
        <f t="shared" si="2"/>
        <v>0</v>
      </c>
    </row>
    <row r="42" spans="1:36" ht="17.2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26">
        <f t="shared" si="0"/>
        <v>0</v>
      </c>
      <c r="AI42" s="227">
        <f t="shared" si="1"/>
        <v>0</v>
      </c>
      <c r="AJ42" s="221">
        <f t="shared" si="2"/>
        <v>0</v>
      </c>
    </row>
    <row r="43" spans="1:36" ht="17.2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26">
        <f t="shared" si="0"/>
        <v>0</v>
      </c>
      <c r="AI43" s="227">
        <f t="shared" si="1"/>
        <v>0</v>
      </c>
      <c r="AJ43" s="221">
        <f t="shared" si="2"/>
        <v>0</v>
      </c>
    </row>
    <row r="44" spans="1:36" ht="17.2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26">
        <f t="shared" si="0"/>
        <v>0</v>
      </c>
      <c r="AI44" s="227">
        <f t="shared" si="1"/>
        <v>0</v>
      </c>
      <c r="AJ44" s="221">
        <f t="shared" si="2"/>
        <v>0</v>
      </c>
    </row>
    <row r="45" spans="1:36" ht="17.2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26">
        <f t="shared" si="0"/>
        <v>0</v>
      </c>
      <c r="AI45" s="227">
        <f t="shared" si="1"/>
        <v>0</v>
      </c>
      <c r="AJ45" s="221">
        <f t="shared" si="2"/>
        <v>0</v>
      </c>
    </row>
    <row r="46" spans="1:36" ht="17.2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26">
        <f t="shared" si="0"/>
        <v>0</v>
      </c>
      <c r="AI46" s="227">
        <f t="shared" si="1"/>
        <v>0</v>
      </c>
      <c r="AJ46" s="221">
        <f t="shared" si="2"/>
        <v>0</v>
      </c>
    </row>
    <row r="47" spans="1:36" ht="17.2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26">
        <f t="shared" si="0"/>
        <v>0</v>
      </c>
      <c r="AI47" s="227">
        <f t="shared" si="1"/>
        <v>0</v>
      </c>
      <c r="AJ47" s="221">
        <f t="shared" si="2"/>
        <v>0</v>
      </c>
    </row>
    <row r="48" spans="1:36" ht="17.2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26">
        <f t="shared" si="0"/>
        <v>0</v>
      </c>
      <c r="AI48" s="227">
        <f t="shared" si="1"/>
        <v>0</v>
      </c>
      <c r="AJ48" s="221">
        <f t="shared" si="2"/>
        <v>0</v>
      </c>
    </row>
    <row r="49" spans="1:36" ht="17.2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26">
        <f t="shared" si="0"/>
        <v>0</v>
      </c>
      <c r="AI49" s="227">
        <f t="shared" si="1"/>
        <v>0</v>
      </c>
      <c r="AJ49" s="221">
        <f t="shared" si="2"/>
        <v>0</v>
      </c>
    </row>
    <row r="50" spans="1:36" ht="17.2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26">
        <f t="shared" si="0"/>
        <v>0</v>
      </c>
      <c r="AI50" s="227">
        <f t="shared" si="1"/>
        <v>0</v>
      </c>
      <c r="AJ50" s="221">
        <f t="shared" si="2"/>
        <v>0</v>
      </c>
    </row>
    <row r="51" spans="1:36" ht="17.2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26">
        <f t="shared" si="0"/>
        <v>0</v>
      </c>
      <c r="AI51" s="227">
        <f t="shared" si="1"/>
        <v>0</v>
      </c>
      <c r="AJ51" s="221">
        <f t="shared" si="2"/>
        <v>0</v>
      </c>
    </row>
    <row r="52" spans="1:36" ht="17.2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26">
        <f t="shared" si="0"/>
        <v>0</v>
      </c>
      <c r="AI52" s="227">
        <f t="shared" si="1"/>
        <v>0</v>
      </c>
      <c r="AJ52" s="221">
        <f t="shared" si="2"/>
        <v>0</v>
      </c>
    </row>
    <row r="53" spans="1:36" ht="17.2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26">
        <f t="shared" si="0"/>
        <v>0</v>
      </c>
      <c r="AI53" s="227">
        <f t="shared" si="1"/>
        <v>0</v>
      </c>
      <c r="AJ53" s="221">
        <f t="shared" si="2"/>
        <v>0</v>
      </c>
    </row>
    <row r="54" spans="1:36" ht="17.25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26">
        <f t="shared" si="0"/>
        <v>0</v>
      </c>
      <c r="AI54" s="227">
        <f t="shared" si="1"/>
        <v>0</v>
      </c>
      <c r="AJ54" s="221">
        <f t="shared" si="2"/>
        <v>0</v>
      </c>
    </row>
    <row r="55" spans="1:36" ht="17.25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26">
        <f t="shared" si="0"/>
        <v>0</v>
      </c>
      <c r="AI55" s="227">
        <f t="shared" si="1"/>
        <v>0</v>
      </c>
      <c r="AJ55" s="221">
        <f t="shared" si="2"/>
        <v>0</v>
      </c>
    </row>
    <row r="56" spans="1:36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G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420"/>
      <c r="AI56" s="421"/>
      <c r="AJ56" s="421"/>
    </row>
    <row r="57" spans="1:36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G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422"/>
      <c r="AI57" s="408"/>
      <c r="AJ57" s="408"/>
    </row>
    <row r="58" spans="1:36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G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422"/>
      <c r="AI58" s="408"/>
      <c r="AJ58" s="408"/>
    </row>
    <row r="59" spans="1:36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</row>
    <row r="60" spans="1:36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  <c r="AJ60" s="423"/>
    </row>
    <row r="61" spans="1:36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  <c r="AJ61" s="408"/>
    </row>
    <row r="62" spans="1:36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  <c r="AJ62" s="408"/>
    </row>
    <row r="63" spans="1:36" ht="27" x14ac:dyDescent="0.25">
      <c r="A63" s="11"/>
      <c r="B63" s="11"/>
      <c r="C63" s="11"/>
    </row>
    <row r="64" spans="1:36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FLz+W0hZEgsctEz5uNax/3+L//HCTOw+1zUxLUKBtobhWzWSDX/hSnKCy3pNTp/HbsE40fEEYj6LxIHZaCrgqQ==" saltValue="V3ZpOJipTju+XI1dBLRXyw==" spinCount="100000" sheet="1" objects="1" scenarios="1"/>
  <dataConsolidate/>
  <mergeCells count="26">
    <mergeCell ref="AE62:AJ62"/>
    <mergeCell ref="AI8:AI9"/>
    <mergeCell ref="AJ8:AJ9"/>
    <mergeCell ref="A56:B58"/>
    <mergeCell ref="AH56:AJ58"/>
    <mergeCell ref="AE60:AJ60"/>
    <mergeCell ref="AE61:AJ61"/>
    <mergeCell ref="A5:A9"/>
    <mergeCell ref="B5:B9"/>
    <mergeCell ref="C5:C9"/>
    <mergeCell ref="AH8:AH9"/>
    <mergeCell ref="D5:S7"/>
    <mergeCell ref="T5:AJ7"/>
    <mergeCell ref="U60:W60"/>
    <mergeCell ref="U61:W61"/>
    <mergeCell ref="U62:W62"/>
    <mergeCell ref="A4:F4"/>
    <mergeCell ref="G4:S4"/>
    <mergeCell ref="T1:AJ1"/>
    <mergeCell ref="T4:AB4"/>
    <mergeCell ref="AC4:AJ4"/>
    <mergeCell ref="T2:AJ2"/>
    <mergeCell ref="T3:AJ3"/>
    <mergeCell ref="A1:S1"/>
    <mergeCell ref="A2:S2"/>
    <mergeCell ref="A3:S3"/>
  </mergeCells>
  <conditionalFormatting sqref="D10:AG55">
    <cfRule type="containsText" dxfId="101" priority="1" operator="containsText" text="Le">
      <formula>NOT(ISERROR(SEARCH("Le",D10)))</formula>
    </cfRule>
    <cfRule type="containsText" dxfId="100" priority="2" operator="containsText" text="Ab">
      <formula>NOT(ISERROR(SEARCH("Ab",D10)))</formula>
    </cfRule>
    <cfRule type="containsText" dxfId="99" priority="3" operator="containsText" text="Le">
      <formula>NOT(ISERROR(SEARCH("Le",D10)))</formula>
    </cfRule>
    <cfRule type="containsText" dxfId="98" priority="4" operator="containsText" text="Le">
      <formula>NOT(ISERROR(SEARCH("Le",D10)))</formula>
    </cfRule>
    <cfRule type="containsText" dxfId="97" priority="5" operator="containsText" text="Ab">
      <formula>NOT(ISERROR(SEARCH("Ab",D10)))</formula>
    </cfRule>
    <cfRule type="containsText" dxfId="96" priority="6" operator="containsText" text="Ab">
      <formula>NOT(ISERROR(SEARCH("Ab",D10)))</formula>
    </cfRule>
    <cfRule type="containsText" dxfId="95" priority="7" operator="containsText" text="Ab">
      <formula>NOT(ISERROR(SEARCH("Ab",D10)))</formula>
    </cfRule>
    <cfRule type="containsText" dxfId="94" priority="8" operator="containsText" text="Ab">
      <formula>NOT(ISERROR(SEARCH("Ab",D10)))</formula>
    </cfRule>
    <cfRule type="containsText" dxfId="93" priority="9" operator="containsText" text="Le">
      <formula>NOT(ISERROR(SEARCH("Le",D10)))</formula>
    </cfRule>
    <cfRule type="containsText" dxfId="92" priority="10" operator="containsText" text="Ab">
      <formula>NOT(ISERROR(SEARCH("Ab",D10)))</formula>
    </cfRule>
    <cfRule type="containsText" dxfId="91" priority="11" operator="containsText" text="Ab">
      <formula>NOT(ISERROR(SEARCH("Ab",D10)))</formula>
    </cfRule>
    <cfRule type="containsText" dxfId="90" priority="12" operator="containsText" text="ลา">
      <formula>NOT(ISERROR(SEARCH("ลา",D10)))</formula>
    </cfRule>
    <cfRule type="containsText" dxfId="89" priority="13" operator="containsText" text="ขาด">
      <formula>NOT(ISERROR(SEARCH("ขาด",D10)))</formula>
    </cfRule>
    <cfRule type="containsText" dxfId="88" priority="14" operator="containsText" text="มา">
      <formula>NOT(ISERROR(SEARCH("มา",D10)))</formula>
    </cfRule>
    <cfRule type="containsText" dxfId="87" priority="15" operator="containsText" text="Le">
      <formula>NOT(ISERROR(SEARCH("Le",D10)))</formula>
    </cfRule>
    <cfRule type="containsText" dxfId="86" priority="16" operator="containsText" text="Ab">
      <formula>NOT(ISERROR(SEARCH("Ab",D10)))</formula>
    </cfRule>
    <cfRule type="containsText" dxfId="85" priority="17" operator="containsText" text="Pre">
      <formula>NOT(ISERROR(SEARCH("Pre",D10)))</formula>
    </cfRule>
  </conditionalFormatting>
  <dataValidations count="2">
    <dataValidation type="list" allowBlank="1" showInputMessage="1" showErrorMessage="1" sqref="D10:AG55" xr:uid="{E0741283-EFC5-4FAB-B48B-20E3E805D779}">
      <formula1>"Ab,Le,Pre"</formula1>
    </dataValidation>
    <dataValidation type="list" allowBlank="1" showInputMessage="1" showErrorMessage="1" sqref="D9:AG9" xr:uid="{00000000-0002-0000-0B00-000001000000}">
      <formula1>"MON.,TUE.,WED.,THU.,FRI."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" sqref="A5:A9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4" width="4" style="207" customWidth="1"/>
    <col min="35" max="35" width="4.59765625" style="207" customWidth="1"/>
    <col min="36" max="36" width="4.59765625" style="19" customWidth="1"/>
    <col min="37" max="37" width="6.09765625" style="19" customWidth="1"/>
    <col min="38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13"/>
      <c r="AD4" s="414"/>
      <c r="AE4" s="414"/>
      <c r="AF4" s="414"/>
      <c r="AG4" s="414"/>
      <c r="AH4" s="414"/>
      <c r="AI4" s="414"/>
      <c r="AJ4" s="414"/>
      <c r="AK4" s="414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106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2" t="str">
        <f>D5</f>
        <v>December</v>
      </c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8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4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9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40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115">
        <v>31</v>
      </c>
      <c r="AI8" s="430" t="s">
        <v>93</v>
      </c>
      <c r="AJ8" s="409" t="s">
        <v>94</v>
      </c>
      <c r="AK8" s="411" t="s">
        <v>96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2"/>
      <c r="J9" s="202"/>
      <c r="K9" s="203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3"/>
      <c r="Z9" s="202"/>
      <c r="AA9" s="202"/>
      <c r="AB9" s="202"/>
      <c r="AC9" s="202"/>
      <c r="AD9" s="202"/>
      <c r="AE9" s="202"/>
      <c r="AF9" s="202"/>
      <c r="AG9" s="202"/>
      <c r="AH9" s="202"/>
      <c r="AI9" s="431"/>
      <c r="AJ9" s="410"/>
      <c r="AK9" s="412"/>
    </row>
    <row r="10" spans="1:37" ht="17.2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26">
        <f>COUNTIF(D10:AH10,"Ab")</f>
        <v>0</v>
      </c>
      <c r="AJ10" s="227">
        <f>COUNTIF(D10:AH10,"Le")</f>
        <v>0</v>
      </c>
      <c r="AK10" s="221">
        <f>COUNTIF(D10:AH10,"Pre")</f>
        <v>0</v>
      </c>
    </row>
    <row r="11" spans="1:37" ht="17.2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26">
        <f t="shared" ref="AI11:AI55" si="0">COUNTIF(D11:AH11,"Ab")</f>
        <v>0</v>
      </c>
      <c r="AJ11" s="227">
        <f t="shared" ref="AJ11:AJ55" si="1">COUNTIF(D11:AH11,"Le")</f>
        <v>0</v>
      </c>
      <c r="AK11" s="221">
        <f t="shared" ref="AK11:AK55" si="2">COUNTIF(D11:AH11,"Pre")</f>
        <v>0</v>
      </c>
    </row>
    <row r="12" spans="1:37" ht="17.2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26">
        <f t="shared" si="0"/>
        <v>0</v>
      </c>
      <c r="AJ12" s="227">
        <f t="shared" si="1"/>
        <v>0</v>
      </c>
      <c r="AK12" s="221">
        <f t="shared" si="2"/>
        <v>0</v>
      </c>
    </row>
    <row r="13" spans="1:37" ht="17.2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26">
        <f t="shared" si="0"/>
        <v>0</v>
      </c>
      <c r="AJ13" s="227">
        <f t="shared" si="1"/>
        <v>0</v>
      </c>
      <c r="AK13" s="221">
        <f t="shared" si="2"/>
        <v>0</v>
      </c>
    </row>
    <row r="14" spans="1:37" ht="17.2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26">
        <f t="shared" si="0"/>
        <v>0</v>
      </c>
      <c r="AJ14" s="227">
        <f t="shared" si="1"/>
        <v>0</v>
      </c>
      <c r="AK14" s="221">
        <f t="shared" si="2"/>
        <v>0</v>
      </c>
    </row>
    <row r="15" spans="1:37" ht="17.2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26">
        <f t="shared" si="0"/>
        <v>0</v>
      </c>
      <c r="AJ15" s="227">
        <f t="shared" si="1"/>
        <v>0</v>
      </c>
      <c r="AK15" s="221">
        <f t="shared" si="2"/>
        <v>0</v>
      </c>
    </row>
    <row r="16" spans="1:37" ht="17.2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26">
        <f t="shared" si="0"/>
        <v>0</v>
      </c>
      <c r="AJ16" s="227">
        <f t="shared" si="1"/>
        <v>0</v>
      </c>
      <c r="AK16" s="221">
        <f t="shared" si="2"/>
        <v>0</v>
      </c>
    </row>
    <row r="17" spans="1:37" ht="17.2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26">
        <f t="shared" si="0"/>
        <v>0</v>
      </c>
      <c r="AJ17" s="227">
        <f t="shared" si="1"/>
        <v>0</v>
      </c>
      <c r="AK17" s="221">
        <f t="shared" si="2"/>
        <v>0</v>
      </c>
    </row>
    <row r="18" spans="1:37" ht="17.2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26">
        <f t="shared" si="0"/>
        <v>0</v>
      </c>
      <c r="AJ18" s="227">
        <f t="shared" si="1"/>
        <v>0</v>
      </c>
      <c r="AK18" s="221">
        <f t="shared" si="2"/>
        <v>0</v>
      </c>
    </row>
    <row r="19" spans="1:37" ht="17.2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26">
        <f t="shared" si="0"/>
        <v>0</v>
      </c>
      <c r="AJ19" s="227">
        <f t="shared" si="1"/>
        <v>0</v>
      </c>
      <c r="AK19" s="221">
        <f t="shared" si="2"/>
        <v>0</v>
      </c>
    </row>
    <row r="20" spans="1:37" ht="17.2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26">
        <f t="shared" si="0"/>
        <v>0</v>
      </c>
      <c r="AJ20" s="227">
        <f t="shared" si="1"/>
        <v>0</v>
      </c>
      <c r="AK20" s="221">
        <f t="shared" si="2"/>
        <v>0</v>
      </c>
    </row>
    <row r="21" spans="1:37" ht="17.2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26">
        <f t="shared" si="0"/>
        <v>0</v>
      </c>
      <c r="AJ21" s="227">
        <f t="shared" si="1"/>
        <v>0</v>
      </c>
      <c r="AK21" s="221">
        <f t="shared" si="2"/>
        <v>0</v>
      </c>
    </row>
    <row r="22" spans="1:37" ht="17.2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26">
        <f t="shared" si="0"/>
        <v>0</v>
      </c>
      <c r="AJ22" s="227">
        <f t="shared" si="1"/>
        <v>0</v>
      </c>
      <c r="AK22" s="221">
        <f t="shared" si="2"/>
        <v>0</v>
      </c>
    </row>
    <row r="23" spans="1:37" ht="17.2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26">
        <f t="shared" si="0"/>
        <v>0</v>
      </c>
      <c r="AJ23" s="227">
        <f t="shared" si="1"/>
        <v>0</v>
      </c>
      <c r="AK23" s="221">
        <f t="shared" si="2"/>
        <v>0</v>
      </c>
    </row>
    <row r="24" spans="1:37" ht="17.2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26">
        <f t="shared" si="0"/>
        <v>0</v>
      </c>
      <c r="AJ24" s="227">
        <f t="shared" si="1"/>
        <v>0</v>
      </c>
      <c r="AK24" s="221">
        <f t="shared" si="2"/>
        <v>0</v>
      </c>
    </row>
    <row r="25" spans="1:37" ht="17.2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26">
        <f t="shared" si="0"/>
        <v>0</v>
      </c>
      <c r="AJ25" s="227">
        <f t="shared" si="1"/>
        <v>0</v>
      </c>
      <c r="AK25" s="221">
        <f t="shared" si="2"/>
        <v>0</v>
      </c>
    </row>
    <row r="26" spans="1:37" ht="17.2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26">
        <f t="shared" si="0"/>
        <v>0</v>
      </c>
      <c r="AJ26" s="227">
        <f t="shared" si="1"/>
        <v>0</v>
      </c>
      <c r="AK26" s="221">
        <f t="shared" si="2"/>
        <v>0</v>
      </c>
    </row>
    <row r="27" spans="1:37" ht="17.2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26">
        <f t="shared" si="0"/>
        <v>0</v>
      </c>
      <c r="AJ27" s="227">
        <f t="shared" si="1"/>
        <v>0</v>
      </c>
      <c r="AK27" s="221">
        <f t="shared" si="2"/>
        <v>0</v>
      </c>
    </row>
    <row r="28" spans="1:37" ht="17.2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26">
        <f t="shared" si="0"/>
        <v>0</v>
      </c>
      <c r="AJ28" s="227">
        <f t="shared" si="1"/>
        <v>0</v>
      </c>
      <c r="AK28" s="221">
        <f t="shared" si="2"/>
        <v>0</v>
      </c>
    </row>
    <row r="29" spans="1:37" ht="17.2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26">
        <f t="shared" si="0"/>
        <v>0</v>
      </c>
      <c r="AJ29" s="227">
        <f t="shared" si="1"/>
        <v>0</v>
      </c>
      <c r="AK29" s="221">
        <f t="shared" si="2"/>
        <v>0</v>
      </c>
    </row>
    <row r="30" spans="1:37" ht="17.2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26">
        <f t="shared" si="0"/>
        <v>0</v>
      </c>
      <c r="AJ30" s="227">
        <f t="shared" si="1"/>
        <v>0</v>
      </c>
      <c r="AK30" s="221">
        <f t="shared" si="2"/>
        <v>0</v>
      </c>
    </row>
    <row r="31" spans="1:37" ht="17.2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26">
        <f t="shared" si="0"/>
        <v>0</v>
      </c>
      <c r="AJ31" s="227">
        <f t="shared" si="1"/>
        <v>0</v>
      </c>
      <c r="AK31" s="221">
        <f t="shared" si="2"/>
        <v>0</v>
      </c>
    </row>
    <row r="32" spans="1:37" ht="17.2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26">
        <f t="shared" si="0"/>
        <v>0</v>
      </c>
      <c r="AJ32" s="227">
        <f t="shared" si="1"/>
        <v>0</v>
      </c>
      <c r="AK32" s="221">
        <f t="shared" si="2"/>
        <v>0</v>
      </c>
    </row>
    <row r="33" spans="1:37" ht="17.2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26">
        <f t="shared" si="0"/>
        <v>0</v>
      </c>
      <c r="AJ33" s="227">
        <f t="shared" si="1"/>
        <v>0</v>
      </c>
      <c r="AK33" s="221">
        <f t="shared" si="2"/>
        <v>0</v>
      </c>
    </row>
    <row r="34" spans="1:37" ht="17.2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26">
        <f t="shared" si="0"/>
        <v>0</v>
      </c>
      <c r="AJ34" s="227">
        <f t="shared" si="1"/>
        <v>0</v>
      </c>
      <c r="AK34" s="221">
        <f t="shared" si="2"/>
        <v>0</v>
      </c>
    </row>
    <row r="35" spans="1:37" ht="17.2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26">
        <f t="shared" si="0"/>
        <v>0</v>
      </c>
      <c r="AJ35" s="227">
        <f t="shared" si="1"/>
        <v>0</v>
      </c>
      <c r="AK35" s="221">
        <f t="shared" si="2"/>
        <v>0</v>
      </c>
    </row>
    <row r="36" spans="1:37" ht="17.2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26">
        <f t="shared" si="0"/>
        <v>0</v>
      </c>
      <c r="AJ36" s="227">
        <f t="shared" si="1"/>
        <v>0</v>
      </c>
      <c r="AK36" s="221">
        <f t="shared" si="2"/>
        <v>0</v>
      </c>
    </row>
    <row r="37" spans="1:37" ht="17.2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26">
        <f t="shared" si="0"/>
        <v>0</v>
      </c>
      <c r="AJ37" s="227">
        <f t="shared" si="1"/>
        <v>0</v>
      </c>
      <c r="AK37" s="221">
        <f t="shared" si="2"/>
        <v>0</v>
      </c>
    </row>
    <row r="38" spans="1:37" ht="17.2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26">
        <f t="shared" si="0"/>
        <v>0</v>
      </c>
      <c r="AJ38" s="227">
        <f t="shared" si="1"/>
        <v>0</v>
      </c>
      <c r="AK38" s="221">
        <f t="shared" si="2"/>
        <v>0</v>
      </c>
    </row>
    <row r="39" spans="1:37" ht="17.2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26">
        <f t="shared" si="0"/>
        <v>0</v>
      </c>
      <c r="AJ39" s="227">
        <f t="shared" si="1"/>
        <v>0</v>
      </c>
      <c r="AK39" s="221">
        <f t="shared" si="2"/>
        <v>0</v>
      </c>
    </row>
    <row r="40" spans="1:37" ht="17.2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26">
        <f t="shared" si="0"/>
        <v>0</v>
      </c>
      <c r="AJ40" s="227">
        <f t="shared" si="1"/>
        <v>0</v>
      </c>
      <c r="AK40" s="221">
        <f t="shared" si="2"/>
        <v>0</v>
      </c>
    </row>
    <row r="41" spans="1:37" ht="17.2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26">
        <f t="shared" si="0"/>
        <v>0</v>
      </c>
      <c r="AJ41" s="227">
        <f t="shared" si="1"/>
        <v>0</v>
      </c>
      <c r="AK41" s="221">
        <f t="shared" si="2"/>
        <v>0</v>
      </c>
    </row>
    <row r="42" spans="1:37" ht="17.2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26">
        <f t="shared" si="0"/>
        <v>0</v>
      </c>
      <c r="AJ42" s="227">
        <f t="shared" si="1"/>
        <v>0</v>
      </c>
      <c r="AK42" s="221">
        <f t="shared" si="2"/>
        <v>0</v>
      </c>
    </row>
    <row r="43" spans="1:37" ht="17.2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26">
        <f t="shared" si="0"/>
        <v>0</v>
      </c>
      <c r="AJ43" s="227">
        <f t="shared" si="1"/>
        <v>0</v>
      </c>
      <c r="AK43" s="221">
        <f t="shared" si="2"/>
        <v>0</v>
      </c>
    </row>
    <row r="44" spans="1:37" ht="17.2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26">
        <f t="shared" si="0"/>
        <v>0</v>
      </c>
      <c r="AJ44" s="227">
        <f t="shared" si="1"/>
        <v>0</v>
      </c>
      <c r="AK44" s="221">
        <f t="shared" si="2"/>
        <v>0</v>
      </c>
    </row>
    <row r="45" spans="1:37" ht="17.2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26">
        <f t="shared" si="0"/>
        <v>0</v>
      </c>
      <c r="AJ45" s="227">
        <f t="shared" si="1"/>
        <v>0</v>
      </c>
      <c r="AK45" s="221">
        <f t="shared" si="2"/>
        <v>0</v>
      </c>
    </row>
    <row r="46" spans="1:37" ht="17.2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26">
        <f t="shared" si="0"/>
        <v>0</v>
      </c>
      <c r="AJ46" s="227">
        <f t="shared" si="1"/>
        <v>0</v>
      </c>
      <c r="AK46" s="221">
        <f t="shared" si="2"/>
        <v>0</v>
      </c>
    </row>
    <row r="47" spans="1:37" ht="17.2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26">
        <f t="shared" si="0"/>
        <v>0</v>
      </c>
      <c r="AJ47" s="227">
        <f t="shared" si="1"/>
        <v>0</v>
      </c>
      <c r="AK47" s="221">
        <f t="shared" si="2"/>
        <v>0</v>
      </c>
    </row>
    <row r="48" spans="1:37" ht="17.2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26">
        <f t="shared" si="0"/>
        <v>0</v>
      </c>
      <c r="AJ48" s="227">
        <f t="shared" si="1"/>
        <v>0</v>
      </c>
      <c r="AK48" s="221">
        <f t="shared" si="2"/>
        <v>0</v>
      </c>
    </row>
    <row r="49" spans="1:37" ht="17.2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26">
        <f t="shared" si="0"/>
        <v>0</v>
      </c>
      <c r="AJ49" s="227">
        <f t="shared" si="1"/>
        <v>0</v>
      </c>
      <c r="AK49" s="221">
        <f t="shared" si="2"/>
        <v>0</v>
      </c>
    </row>
    <row r="50" spans="1:37" ht="17.2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26">
        <f t="shared" si="0"/>
        <v>0</v>
      </c>
      <c r="AJ50" s="227">
        <f t="shared" si="1"/>
        <v>0</v>
      </c>
      <c r="AK50" s="221">
        <f t="shared" si="2"/>
        <v>0</v>
      </c>
    </row>
    <row r="51" spans="1:37" ht="17.2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26">
        <f t="shared" si="0"/>
        <v>0</v>
      </c>
      <c r="AJ51" s="227">
        <f t="shared" si="1"/>
        <v>0</v>
      </c>
      <c r="AK51" s="221">
        <f t="shared" si="2"/>
        <v>0</v>
      </c>
    </row>
    <row r="52" spans="1:37" ht="17.2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26">
        <f t="shared" si="0"/>
        <v>0</v>
      </c>
      <c r="AJ52" s="227">
        <f t="shared" si="1"/>
        <v>0</v>
      </c>
      <c r="AK52" s="221">
        <f t="shared" si="2"/>
        <v>0</v>
      </c>
    </row>
    <row r="53" spans="1:37" ht="17.2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26">
        <f t="shared" si="0"/>
        <v>0</v>
      </c>
      <c r="AJ53" s="227">
        <f t="shared" si="1"/>
        <v>0</v>
      </c>
      <c r="AK53" s="221">
        <f t="shared" si="2"/>
        <v>0</v>
      </c>
    </row>
    <row r="54" spans="1:37" ht="17.25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26">
        <f t="shared" si="0"/>
        <v>0</v>
      </c>
      <c r="AJ54" s="227">
        <f t="shared" si="1"/>
        <v>0</v>
      </c>
      <c r="AK54" s="221">
        <f t="shared" si="2"/>
        <v>0</v>
      </c>
    </row>
    <row r="55" spans="1:37" ht="17.25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26">
        <f t="shared" si="0"/>
        <v>0</v>
      </c>
      <c r="AJ55" s="227">
        <f t="shared" si="1"/>
        <v>0</v>
      </c>
      <c r="AK55" s="221">
        <f t="shared" si="2"/>
        <v>0</v>
      </c>
    </row>
    <row r="56" spans="1:37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H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226">
        <f t="shared" si="3"/>
        <v>0</v>
      </c>
      <c r="AI56" s="420"/>
      <c r="AJ56" s="421"/>
      <c r="AK56" s="421"/>
    </row>
    <row r="57" spans="1:37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H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>COUNTIF(AE10:AE55,"Le")</f>
        <v>0</v>
      </c>
      <c r="AF57" s="230">
        <f t="shared" si="4"/>
        <v>0</v>
      </c>
      <c r="AG57" s="230">
        <f t="shared" si="4"/>
        <v>0</v>
      </c>
      <c r="AH57" s="230">
        <f t="shared" si="4"/>
        <v>0</v>
      </c>
      <c r="AI57" s="422"/>
      <c r="AJ57" s="408"/>
      <c r="AK57" s="408"/>
    </row>
    <row r="58" spans="1:37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H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208">
        <f t="shared" si="5"/>
        <v>0</v>
      </c>
      <c r="AI58" s="422"/>
      <c r="AJ58" s="408"/>
      <c r="AK58" s="408"/>
    </row>
    <row r="59" spans="1:37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</row>
    <row r="60" spans="1:37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  <c r="AJ60" s="423"/>
      <c r="AK60" s="423"/>
    </row>
    <row r="61" spans="1:37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  <c r="AJ61" s="408"/>
      <c r="AK61" s="408"/>
    </row>
    <row r="62" spans="1:37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  <c r="AJ62" s="408"/>
      <c r="AK62" s="408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cttEohHDzAXMLqSOVAVFL0yMCeR+cZ1TZOCkgEZd4okWTEhE/BIzJ3+0RjNubJJVleqUsQOTGGCjLBtwSr0CeA==" saltValue="7EFhIXGfZjwFxVIzpgUEGg==" spinCount="100000" sheet="1" objects="1" scenarios="1"/>
  <dataConsolidate/>
  <mergeCells count="26"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  <mergeCell ref="U60:W60"/>
    <mergeCell ref="U61:W61"/>
    <mergeCell ref="U62:W62"/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</mergeCells>
  <conditionalFormatting sqref="D10:AH55">
    <cfRule type="containsText" dxfId="84" priority="1" operator="containsText" text="Le">
      <formula>NOT(ISERROR(SEARCH("Le",D10)))</formula>
    </cfRule>
    <cfRule type="containsText" dxfId="83" priority="2" operator="containsText" text="Ab">
      <formula>NOT(ISERROR(SEARCH("Ab",D10)))</formula>
    </cfRule>
    <cfRule type="containsText" dxfId="82" priority="3" operator="containsText" text="Le">
      <formula>NOT(ISERROR(SEARCH("Le",D10)))</formula>
    </cfRule>
    <cfRule type="containsText" dxfId="81" priority="4" operator="containsText" text="Le">
      <formula>NOT(ISERROR(SEARCH("Le",D10)))</formula>
    </cfRule>
    <cfRule type="containsText" dxfId="80" priority="5" operator="containsText" text="Ab">
      <formula>NOT(ISERROR(SEARCH("Ab",D10)))</formula>
    </cfRule>
    <cfRule type="containsText" dxfId="79" priority="6" operator="containsText" text="Ab">
      <formula>NOT(ISERROR(SEARCH("Ab",D10)))</formula>
    </cfRule>
    <cfRule type="containsText" dxfId="78" priority="7" operator="containsText" text="Ab">
      <formula>NOT(ISERROR(SEARCH("Ab",D10)))</formula>
    </cfRule>
    <cfRule type="containsText" dxfId="77" priority="8" operator="containsText" text="Ab">
      <formula>NOT(ISERROR(SEARCH("Ab",D10)))</formula>
    </cfRule>
    <cfRule type="containsText" dxfId="76" priority="9" operator="containsText" text="Le">
      <formula>NOT(ISERROR(SEARCH("Le",D10)))</formula>
    </cfRule>
    <cfRule type="containsText" dxfId="75" priority="10" operator="containsText" text="Ab">
      <formula>NOT(ISERROR(SEARCH("Ab",D10)))</formula>
    </cfRule>
    <cfRule type="containsText" dxfId="74" priority="11" operator="containsText" text="Ab">
      <formula>NOT(ISERROR(SEARCH("Ab",D10)))</formula>
    </cfRule>
    <cfRule type="containsText" dxfId="73" priority="12" operator="containsText" text="ลา">
      <formula>NOT(ISERROR(SEARCH("ลา",D10)))</formula>
    </cfRule>
    <cfRule type="containsText" dxfId="72" priority="13" operator="containsText" text="ขาด">
      <formula>NOT(ISERROR(SEARCH("ขาด",D10)))</formula>
    </cfRule>
    <cfRule type="containsText" dxfId="71" priority="14" operator="containsText" text="มา">
      <formula>NOT(ISERROR(SEARCH("มา",D10)))</formula>
    </cfRule>
    <cfRule type="containsText" dxfId="70" priority="15" operator="containsText" text="Le">
      <formula>NOT(ISERROR(SEARCH("Le",D10)))</formula>
    </cfRule>
    <cfRule type="containsText" dxfId="69" priority="16" operator="containsText" text="Ab">
      <formula>NOT(ISERROR(SEARCH("Ab",D10)))</formula>
    </cfRule>
    <cfRule type="containsText" dxfId="68" priority="17" operator="containsText" text="Pre">
      <formula>NOT(ISERROR(SEARCH("Pre",D10)))</formula>
    </cfRule>
  </conditionalFormatting>
  <dataValidations count="2">
    <dataValidation type="list" allowBlank="1" showInputMessage="1" showErrorMessage="1" sqref="D9:AH9" xr:uid="{00000000-0002-0000-0C00-000000000000}">
      <formula1>"MON.,TUE.,WED.,THU.,FRI."</formula1>
    </dataValidation>
    <dataValidation type="list" allowBlank="1" showInputMessage="1" showErrorMessage="1" sqref="D10:AH55" xr:uid="{24F09E1A-D439-4601-B429-2844317811C8}">
      <formula1>"Ab,Le,Pre"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" sqref="A5:A9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4" width="4" style="207" customWidth="1"/>
    <col min="35" max="35" width="4.59765625" style="207" customWidth="1"/>
    <col min="36" max="36" width="4.59765625" style="19" customWidth="1"/>
    <col min="37" max="37" width="5.69921875" style="19" customWidth="1"/>
    <col min="38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13"/>
      <c r="AD4" s="414"/>
      <c r="AE4" s="414"/>
      <c r="AF4" s="414"/>
      <c r="AG4" s="414"/>
      <c r="AH4" s="414"/>
      <c r="AI4" s="414"/>
      <c r="AJ4" s="414"/>
      <c r="AK4" s="414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105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2" t="str">
        <f>D5</f>
        <v>January</v>
      </c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8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4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9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40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115">
        <v>31</v>
      </c>
      <c r="AI8" s="430" t="s">
        <v>93</v>
      </c>
      <c r="AJ8" s="409" t="s">
        <v>94</v>
      </c>
      <c r="AK8" s="411" t="s">
        <v>95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3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431"/>
      <c r="AJ9" s="410"/>
      <c r="AK9" s="412"/>
    </row>
    <row r="10" spans="1:37" ht="17.2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26">
        <f>COUNTIF(D10:AH10,"Ab")</f>
        <v>0</v>
      </c>
      <c r="AJ10" s="227">
        <f>COUNTIF(D10:AH10,"Le")</f>
        <v>0</v>
      </c>
      <c r="AK10" s="221">
        <f>COUNTIF(D10:AH10,"Pre")</f>
        <v>0</v>
      </c>
    </row>
    <row r="11" spans="1:37" ht="17.2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26">
        <f t="shared" ref="AI11:AI55" si="0">COUNTIF(D11:AH11,"Ab")</f>
        <v>0</v>
      </c>
      <c r="AJ11" s="227">
        <f t="shared" ref="AJ11:AJ55" si="1">COUNTIF(D11:AH11,"Le")</f>
        <v>0</v>
      </c>
      <c r="AK11" s="221">
        <f t="shared" ref="AK11:AK55" si="2">COUNTIF(D11:AH11,"Pre")</f>
        <v>0</v>
      </c>
    </row>
    <row r="12" spans="1:37" ht="17.2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26">
        <f t="shared" si="0"/>
        <v>0</v>
      </c>
      <c r="AJ12" s="227">
        <f t="shared" si="1"/>
        <v>0</v>
      </c>
      <c r="AK12" s="221">
        <f t="shared" si="2"/>
        <v>0</v>
      </c>
    </row>
    <row r="13" spans="1:37" ht="17.2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26">
        <f t="shared" si="0"/>
        <v>0</v>
      </c>
      <c r="AJ13" s="227">
        <f t="shared" si="1"/>
        <v>0</v>
      </c>
      <c r="AK13" s="221">
        <f t="shared" si="2"/>
        <v>0</v>
      </c>
    </row>
    <row r="14" spans="1:37" ht="17.2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26">
        <f t="shared" si="0"/>
        <v>0</v>
      </c>
      <c r="AJ14" s="227">
        <f t="shared" si="1"/>
        <v>0</v>
      </c>
      <c r="AK14" s="221">
        <f t="shared" si="2"/>
        <v>0</v>
      </c>
    </row>
    <row r="15" spans="1:37" ht="17.2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26">
        <f t="shared" si="0"/>
        <v>0</v>
      </c>
      <c r="AJ15" s="227">
        <f t="shared" si="1"/>
        <v>0</v>
      </c>
      <c r="AK15" s="221">
        <f t="shared" si="2"/>
        <v>0</v>
      </c>
    </row>
    <row r="16" spans="1:37" ht="17.2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26">
        <f t="shared" si="0"/>
        <v>0</v>
      </c>
      <c r="AJ16" s="227">
        <f t="shared" si="1"/>
        <v>0</v>
      </c>
      <c r="AK16" s="221">
        <f t="shared" si="2"/>
        <v>0</v>
      </c>
    </row>
    <row r="17" spans="1:37" ht="17.2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26">
        <f t="shared" si="0"/>
        <v>0</v>
      </c>
      <c r="AJ17" s="227">
        <f t="shared" si="1"/>
        <v>0</v>
      </c>
      <c r="AK17" s="221">
        <f t="shared" si="2"/>
        <v>0</v>
      </c>
    </row>
    <row r="18" spans="1:37" ht="17.2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26">
        <f t="shared" si="0"/>
        <v>0</v>
      </c>
      <c r="AJ18" s="227">
        <f t="shared" si="1"/>
        <v>0</v>
      </c>
      <c r="AK18" s="221">
        <f t="shared" si="2"/>
        <v>0</v>
      </c>
    </row>
    <row r="19" spans="1:37" ht="17.2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26">
        <f t="shared" si="0"/>
        <v>0</v>
      </c>
      <c r="AJ19" s="227">
        <f t="shared" si="1"/>
        <v>0</v>
      </c>
      <c r="AK19" s="221">
        <f t="shared" si="2"/>
        <v>0</v>
      </c>
    </row>
    <row r="20" spans="1:37" ht="17.2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26">
        <f t="shared" si="0"/>
        <v>0</v>
      </c>
      <c r="AJ20" s="227">
        <f t="shared" si="1"/>
        <v>0</v>
      </c>
      <c r="AK20" s="221">
        <f t="shared" si="2"/>
        <v>0</v>
      </c>
    </row>
    <row r="21" spans="1:37" ht="17.2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26">
        <f t="shared" si="0"/>
        <v>0</v>
      </c>
      <c r="AJ21" s="227">
        <f t="shared" si="1"/>
        <v>0</v>
      </c>
      <c r="AK21" s="221">
        <f t="shared" si="2"/>
        <v>0</v>
      </c>
    </row>
    <row r="22" spans="1:37" ht="17.2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26">
        <f t="shared" si="0"/>
        <v>0</v>
      </c>
      <c r="AJ22" s="227">
        <f t="shared" si="1"/>
        <v>0</v>
      </c>
      <c r="AK22" s="221">
        <f t="shared" si="2"/>
        <v>0</v>
      </c>
    </row>
    <row r="23" spans="1:37" ht="17.2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26">
        <f t="shared" si="0"/>
        <v>0</v>
      </c>
      <c r="AJ23" s="227">
        <f t="shared" si="1"/>
        <v>0</v>
      </c>
      <c r="AK23" s="221">
        <f t="shared" si="2"/>
        <v>0</v>
      </c>
    </row>
    <row r="24" spans="1:37" ht="17.2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26">
        <f t="shared" si="0"/>
        <v>0</v>
      </c>
      <c r="AJ24" s="227">
        <f t="shared" si="1"/>
        <v>0</v>
      </c>
      <c r="AK24" s="221">
        <f t="shared" si="2"/>
        <v>0</v>
      </c>
    </row>
    <row r="25" spans="1:37" ht="17.2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26">
        <f t="shared" si="0"/>
        <v>0</v>
      </c>
      <c r="AJ25" s="227">
        <f t="shared" si="1"/>
        <v>0</v>
      </c>
      <c r="AK25" s="221">
        <f t="shared" si="2"/>
        <v>0</v>
      </c>
    </row>
    <row r="26" spans="1:37" ht="17.2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26">
        <f t="shared" si="0"/>
        <v>0</v>
      </c>
      <c r="AJ26" s="227">
        <f t="shared" si="1"/>
        <v>0</v>
      </c>
      <c r="AK26" s="221">
        <f t="shared" si="2"/>
        <v>0</v>
      </c>
    </row>
    <row r="27" spans="1:37" ht="17.2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26">
        <f t="shared" si="0"/>
        <v>0</v>
      </c>
      <c r="AJ27" s="227">
        <f t="shared" si="1"/>
        <v>0</v>
      </c>
      <c r="AK27" s="221">
        <f t="shared" si="2"/>
        <v>0</v>
      </c>
    </row>
    <row r="28" spans="1:37" ht="17.2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26">
        <f t="shared" si="0"/>
        <v>0</v>
      </c>
      <c r="AJ28" s="227">
        <f t="shared" si="1"/>
        <v>0</v>
      </c>
      <c r="AK28" s="221">
        <f t="shared" si="2"/>
        <v>0</v>
      </c>
    </row>
    <row r="29" spans="1:37" ht="17.2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26">
        <f t="shared" si="0"/>
        <v>0</v>
      </c>
      <c r="AJ29" s="227">
        <f t="shared" si="1"/>
        <v>0</v>
      </c>
      <c r="AK29" s="221">
        <f t="shared" si="2"/>
        <v>0</v>
      </c>
    </row>
    <row r="30" spans="1:37" ht="17.2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26">
        <f t="shared" si="0"/>
        <v>0</v>
      </c>
      <c r="AJ30" s="227">
        <f t="shared" si="1"/>
        <v>0</v>
      </c>
      <c r="AK30" s="221">
        <f t="shared" si="2"/>
        <v>0</v>
      </c>
    </row>
    <row r="31" spans="1:37" ht="17.2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26">
        <f t="shared" si="0"/>
        <v>0</v>
      </c>
      <c r="AJ31" s="227">
        <f t="shared" si="1"/>
        <v>0</v>
      </c>
      <c r="AK31" s="221">
        <f t="shared" si="2"/>
        <v>0</v>
      </c>
    </row>
    <row r="32" spans="1:37" ht="17.2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26">
        <f t="shared" si="0"/>
        <v>0</v>
      </c>
      <c r="AJ32" s="227">
        <f t="shared" si="1"/>
        <v>0</v>
      </c>
      <c r="AK32" s="221">
        <f t="shared" si="2"/>
        <v>0</v>
      </c>
    </row>
    <row r="33" spans="1:37" ht="17.2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26">
        <f t="shared" si="0"/>
        <v>0</v>
      </c>
      <c r="AJ33" s="227">
        <f t="shared" si="1"/>
        <v>0</v>
      </c>
      <c r="AK33" s="221">
        <f t="shared" si="2"/>
        <v>0</v>
      </c>
    </row>
    <row r="34" spans="1:37" ht="17.2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26">
        <f t="shared" si="0"/>
        <v>0</v>
      </c>
      <c r="AJ34" s="227">
        <f t="shared" si="1"/>
        <v>0</v>
      </c>
      <c r="AK34" s="221">
        <f t="shared" si="2"/>
        <v>0</v>
      </c>
    </row>
    <row r="35" spans="1:37" ht="17.2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26">
        <f t="shared" si="0"/>
        <v>0</v>
      </c>
      <c r="AJ35" s="227">
        <f t="shared" si="1"/>
        <v>0</v>
      </c>
      <c r="AK35" s="221">
        <f t="shared" si="2"/>
        <v>0</v>
      </c>
    </row>
    <row r="36" spans="1:37" ht="17.2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26">
        <f t="shared" si="0"/>
        <v>0</v>
      </c>
      <c r="AJ36" s="227">
        <f t="shared" si="1"/>
        <v>0</v>
      </c>
      <c r="AK36" s="221">
        <f t="shared" si="2"/>
        <v>0</v>
      </c>
    </row>
    <row r="37" spans="1:37" ht="17.2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26">
        <f t="shared" si="0"/>
        <v>0</v>
      </c>
      <c r="AJ37" s="227">
        <f t="shared" si="1"/>
        <v>0</v>
      </c>
      <c r="AK37" s="221">
        <f t="shared" si="2"/>
        <v>0</v>
      </c>
    </row>
    <row r="38" spans="1:37" ht="17.2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26">
        <f t="shared" si="0"/>
        <v>0</v>
      </c>
      <c r="AJ38" s="227">
        <f t="shared" si="1"/>
        <v>0</v>
      </c>
      <c r="AK38" s="221">
        <f t="shared" si="2"/>
        <v>0</v>
      </c>
    </row>
    <row r="39" spans="1:37" ht="17.2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26">
        <f t="shared" si="0"/>
        <v>0</v>
      </c>
      <c r="AJ39" s="227">
        <f t="shared" si="1"/>
        <v>0</v>
      </c>
      <c r="AK39" s="221">
        <f t="shared" si="2"/>
        <v>0</v>
      </c>
    </row>
    <row r="40" spans="1:37" ht="17.2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26">
        <f t="shared" si="0"/>
        <v>0</v>
      </c>
      <c r="AJ40" s="227">
        <f t="shared" si="1"/>
        <v>0</v>
      </c>
      <c r="AK40" s="221">
        <f t="shared" si="2"/>
        <v>0</v>
      </c>
    </row>
    <row r="41" spans="1:37" ht="17.2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26">
        <f t="shared" si="0"/>
        <v>0</v>
      </c>
      <c r="AJ41" s="227">
        <f t="shared" si="1"/>
        <v>0</v>
      </c>
      <c r="AK41" s="221">
        <f t="shared" si="2"/>
        <v>0</v>
      </c>
    </row>
    <row r="42" spans="1:37" ht="17.2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26">
        <f t="shared" si="0"/>
        <v>0</v>
      </c>
      <c r="AJ42" s="227">
        <f t="shared" si="1"/>
        <v>0</v>
      </c>
      <c r="AK42" s="221">
        <f t="shared" si="2"/>
        <v>0</v>
      </c>
    </row>
    <row r="43" spans="1:37" ht="17.2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26">
        <f t="shared" si="0"/>
        <v>0</v>
      </c>
      <c r="AJ43" s="227">
        <f t="shared" si="1"/>
        <v>0</v>
      </c>
      <c r="AK43" s="221">
        <f t="shared" si="2"/>
        <v>0</v>
      </c>
    </row>
    <row r="44" spans="1:37" ht="17.2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26">
        <f t="shared" si="0"/>
        <v>0</v>
      </c>
      <c r="AJ44" s="227">
        <f t="shared" si="1"/>
        <v>0</v>
      </c>
      <c r="AK44" s="221">
        <f t="shared" si="2"/>
        <v>0</v>
      </c>
    </row>
    <row r="45" spans="1:37" ht="17.2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26">
        <f t="shared" si="0"/>
        <v>0</v>
      </c>
      <c r="AJ45" s="227">
        <f t="shared" si="1"/>
        <v>0</v>
      </c>
      <c r="AK45" s="221">
        <f t="shared" si="2"/>
        <v>0</v>
      </c>
    </row>
    <row r="46" spans="1:37" ht="17.2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26">
        <f t="shared" si="0"/>
        <v>0</v>
      </c>
      <c r="AJ46" s="227">
        <f t="shared" si="1"/>
        <v>0</v>
      </c>
      <c r="AK46" s="221">
        <f t="shared" si="2"/>
        <v>0</v>
      </c>
    </row>
    <row r="47" spans="1:37" ht="17.2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26">
        <f t="shared" si="0"/>
        <v>0</v>
      </c>
      <c r="AJ47" s="227">
        <f t="shared" si="1"/>
        <v>0</v>
      </c>
      <c r="AK47" s="221">
        <f t="shared" si="2"/>
        <v>0</v>
      </c>
    </row>
    <row r="48" spans="1:37" ht="17.2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26">
        <f t="shared" si="0"/>
        <v>0</v>
      </c>
      <c r="AJ48" s="227">
        <f t="shared" si="1"/>
        <v>0</v>
      </c>
      <c r="AK48" s="221">
        <f t="shared" si="2"/>
        <v>0</v>
      </c>
    </row>
    <row r="49" spans="1:37" ht="17.2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26">
        <f t="shared" si="0"/>
        <v>0</v>
      </c>
      <c r="AJ49" s="227">
        <f t="shared" si="1"/>
        <v>0</v>
      </c>
      <c r="AK49" s="221">
        <f t="shared" si="2"/>
        <v>0</v>
      </c>
    </row>
    <row r="50" spans="1:37" ht="17.2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26">
        <f t="shared" si="0"/>
        <v>0</v>
      </c>
      <c r="AJ50" s="227">
        <f t="shared" si="1"/>
        <v>0</v>
      </c>
      <c r="AK50" s="221">
        <f t="shared" si="2"/>
        <v>0</v>
      </c>
    </row>
    <row r="51" spans="1:37" ht="17.2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26">
        <f t="shared" si="0"/>
        <v>0</v>
      </c>
      <c r="AJ51" s="227">
        <f t="shared" si="1"/>
        <v>0</v>
      </c>
      <c r="AK51" s="221">
        <f t="shared" si="2"/>
        <v>0</v>
      </c>
    </row>
    <row r="52" spans="1:37" ht="17.2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26">
        <f t="shared" si="0"/>
        <v>0</v>
      </c>
      <c r="AJ52" s="227">
        <f t="shared" si="1"/>
        <v>0</v>
      </c>
      <c r="AK52" s="221">
        <f t="shared" si="2"/>
        <v>0</v>
      </c>
    </row>
    <row r="53" spans="1:37" ht="17.2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26">
        <f t="shared" si="0"/>
        <v>0</v>
      </c>
      <c r="AJ53" s="227">
        <f t="shared" si="1"/>
        <v>0</v>
      </c>
      <c r="AK53" s="221">
        <f t="shared" si="2"/>
        <v>0</v>
      </c>
    </row>
    <row r="54" spans="1:37" ht="17.25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26">
        <f t="shared" si="0"/>
        <v>0</v>
      </c>
      <c r="AJ54" s="227">
        <f t="shared" si="1"/>
        <v>0</v>
      </c>
      <c r="AK54" s="221">
        <f t="shared" si="2"/>
        <v>0</v>
      </c>
    </row>
    <row r="55" spans="1:37" ht="17.25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26">
        <f t="shared" si="0"/>
        <v>0</v>
      </c>
      <c r="AJ55" s="227">
        <f t="shared" si="1"/>
        <v>0</v>
      </c>
      <c r="AK55" s="221">
        <f t="shared" si="2"/>
        <v>0</v>
      </c>
    </row>
    <row r="56" spans="1:37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H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226">
        <f t="shared" si="3"/>
        <v>0</v>
      </c>
      <c r="AI56" s="420"/>
      <c r="AJ56" s="421"/>
      <c r="AK56" s="421"/>
    </row>
    <row r="57" spans="1:37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H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230">
        <f t="shared" si="4"/>
        <v>0</v>
      </c>
      <c r="AI57" s="422"/>
      <c r="AJ57" s="408"/>
      <c r="AK57" s="408"/>
    </row>
    <row r="58" spans="1:37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H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208">
        <f t="shared" si="5"/>
        <v>0</v>
      </c>
      <c r="AI58" s="422"/>
      <c r="AJ58" s="408"/>
      <c r="AK58" s="408"/>
    </row>
    <row r="59" spans="1:37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</row>
    <row r="60" spans="1:37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  <c r="AJ60" s="423"/>
      <c r="AK60" s="423"/>
    </row>
    <row r="61" spans="1:37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  <c r="AJ61" s="408"/>
      <c r="AK61" s="408"/>
    </row>
    <row r="62" spans="1:37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  <c r="AJ62" s="408"/>
      <c r="AK62" s="408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guFeD9nfccon3AY2H+E4WXcDiCvfShhU5/JS+PvIlrh8szYxMrmxLyeIJLZHwbVK/+22eobjyEvcXmELSdhLyA==" saltValue="kLpASjA7jwiqrvLon7FGdg==" spinCount="100000" sheet="1" objects="1" scenarios="1"/>
  <dataConsolidate/>
  <mergeCells count="26"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  <mergeCell ref="U60:W60"/>
    <mergeCell ref="U61:W61"/>
    <mergeCell ref="U62:W62"/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</mergeCells>
  <conditionalFormatting sqref="D10:AH55">
    <cfRule type="containsText" dxfId="67" priority="1" operator="containsText" text="Le">
      <formula>NOT(ISERROR(SEARCH("Le",D10)))</formula>
    </cfRule>
    <cfRule type="containsText" dxfId="66" priority="2" operator="containsText" text="Ab">
      <formula>NOT(ISERROR(SEARCH("Ab",D10)))</formula>
    </cfRule>
    <cfRule type="containsText" dxfId="65" priority="3" operator="containsText" text="Le">
      <formula>NOT(ISERROR(SEARCH("Le",D10)))</formula>
    </cfRule>
    <cfRule type="containsText" dxfId="64" priority="4" operator="containsText" text="Le">
      <formula>NOT(ISERROR(SEARCH("Le",D10)))</formula>
    </cfRule>
    <cfRule type="containsText" dxfId="63" priority="5" operator="containsText" text="Ab">
      <formula>NOT(ISERROR(SEARCH("Ab",D10)))</formula>
    </cfRule>
    <cfRule type="containsText" dxfId="62" priority="6" operator="containsText" text="Ab">
      <formula>NOT(ISERROR(SEARCH("Ab",D10)))</formula>
    </cfRule>
    <cfRule type="containsText" dxfId="61" priority="7" operator="containsText" text="Ab">
      <formula>NOT(ISERROR(SEARCH("Ab",D10)))</formula>
    </cfRule>
    <cfRule type="containsText" dxfId="60" priority="8" operator="containsText" text="Ab">
      <formula>NOT(ISERROR(SEARCH("Ab",D10)))</formula>
    </cfRule>
    <cfRule type="containsText" dxfId="59" priority="9" operator="containsText" text="Le">
      <formula>NOT(ISERROR(SEARCH("Le",D10)))</formula>
    </cfRule>
    <cfRule type="containsText" dxfId="58" priority="10" operator="containsText" text="Ab">
      <formula>NOT(ISERROR(SEARCH("Ab",D10)))</formula>
    </cfRule>
    <cfRule type="containsText" dxfId="57" priority="11" operator="containsText" text="Ab">
      <formula>NOT(ISERROR(SEARCH("Ab",D10)))</formula>
    </cfRule>
    <cfRule type="containsText" dxfId="56" priority="12" operator="containsText" text="ลา">
      <formula>NOT(ISERROR(SEARCH("ลา",D10)))</formula>
    </cfRule>
    <cfRule type="containsText" dxfId="55" priority="13" operator="containsText" text="ขาด">
      <formula>NOT(ISERROR(SEARCH("ขาด",D10)))</formula>
    </cfRule>
    <cfRule type="containsText" dxfId="54" priority="14" operator="containsText" text="มา">
      <formula>NOT(ISERROR(SEARCH("มา",D10)))</formula>
    </cfRule>
    <cfRule type="containsText" dxfId="53" priority="15" operator="containsText" text="Le">
      <formula>NOT(ISERROR(SEARCH("Le",D10)))</formula>
    </cfRule>
    <cfRule type="containsText" dxfId="52" priority="16" operator="containsText" text="Ab">
      <formula>NOT(ISERROR(SEARCH("Ab",D10)))</formula>
    </cfRule>
    <cfRule type="containsText" dxfId="51" priority="17" operator="containsText" text="Pre">
      <formula>NOT(ISERROR(SEARCH("Pre",D10)))</formula>
    </cfRule>
  </conditionalFormatting>
  <dataValidations count="2">
    <dataValidation type="list" allowBlank="1" showInputMessage="1" showErrorMessage="1" sqref="D9:AH9" xr:uid="{00000000-0002-0000-0D00-000000000000}">
      <formula1>"MON.,TUE.,WED.,THU.,FRI."</formula1>
    </dataValidation>
    <dataValidation type="list" allowBlank="1" showInputMessage="1" showErrorMessage="1" sqref="D10:AH55" xr:uid="{2488C454-2758-4239-8492-7BDC8636C4BF}">
      <formula1>"Ab,Le,Pre"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72"/>
  <sheetViews>
    <sheetView showZeros="0" view="pageBreakPreview" zoomScaleNormal="100" zoomScaleSheetLayoutView="100" workbookViewId="0">
      <pane xSplit="3" ySplit="9" topLeftCell="D11" activePane="bottomRight" state="frozen"/>
      <selection pane="topRight" activeCell="D1" sqref="D1"/>
      <selection pane="bottomLeft" activeCell="A10" sqref="A10"/>
      <selection pane="bottomRight" activeCell="H14" sqref="H14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2" width="4" style="207" customWidth="1"/>
    <col min="33" max="33" width="4.59765625" style="207" customWidth="1"/>
    <col min="34" max="34" width="4.59765625" style="19" customWidth="1"/>
    <col min="35" max="35" width="5.69921875" style="19" customWidth="1"/>
    <col min="36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223"/>
      <c r="AK1" s="223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224"/>
      <c r="AK2" s="224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224"/>
      <c r="AK3" s="224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13"/>
      <c r="AD4" s="414"/>
      <c r="AE4" s="414"/>
      <c r="AF4" s="414"/>
      <c r="AG4" s="414"/>
      <c r="AH4" s="414"/>
      <c r="AI4" s="414"/>
      <c r="AJ4" s="224"/>
      <c r="AK4" s="224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104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2" t="str">
        <f>D5</f>
        <v>February</v>
      </c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8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4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9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40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430" t="s">
        <v>93</v>
      </c>
      <c r="AH8" s="456" t="s">
        <v>94</v>
      </c>
      <c r="AI8" s="411" t="s">
        <v>95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431"/>
      <c r="AH9" s="457"/>
      <c r="AI9" s="412"/>
    </row>
    <row r="10" spans="1:37" ht="16.9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26">
        <f>COUNTIF(D10:AF10,"Ab")</f>
        <v>0</v>
      </c>
      <c r="AH10" s="227">
        <f>COUNTIF(D10:AF10,"Le")</f>
        <v>0</v>
      </c>
      <c r="AI10" s="221">
        <f>COUNTIF(D10:AF10,"Pre")</f>
        <v>0</v>
      </c>
    </row>
    <row r="11" spans="1:37" ht="16.9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26">
        <f t="shared" ref="AG11:AG55" si="0">COUNTIF(D11:AF11,"Ab")</f>
        <v>0</v>
      </c>
      <c r="AH11" s="227">
        <f t="shared" ref="AH11:AH55" si="1">COUNTIF(D11:AF11,"Le")</f>
        <v>0</v>
      </c>
      <c r="AI11" s="221">
        <f t="shared" ref="AI11:AI55" si="2">COUNTIF(D11:AF11,"Pre")</f>
        <v>0</v>
      </c>
    </row>
    <row r="12" spans="1:37" ht="16.9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26">
        <f t="shared" si="0"/>
        <v>0</v>
      </c>
      <c r="AH12" s="227">
        <f t="shared" si="1"/>
        <v>0</v>
      </c>
      <c r="AI12" s="221">
        <f t="shared" si="2"/>
        <v>0</v>
      </c>
    </row>
    <row r="13" spans="1:37" ht="16.9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26">
        <f t="shared" si="0"/>
        <v>0</v>
      </c>
      <c r="AH13" s="227">
        <f t="shared" si="1"/>
        <v>0</v>
      </c>
      <c r="AI13" s="221">
        <f t="shared" si="2"/>
        <v>0</v>
      </c>
    </row>
    <row r="14" spans="1:37" ht="16.9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26">
        <f t="shared" si="0"/>
        <v>0</v>
      </c>
      <c r="AH14" s="227">
        <f t="shared" si="1"/>
        <v>0</v>
      </c>
      <c r="AI14" s="221">
        <f t="shared" si="2"/>
        <v>0</v>
      </c>
    </row>
    <row r="15" spans="1:37" ht="16.9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26">
        <f t="shared" si="0"/>
        <v>0</v>
      </c>
      <c r="AH15" s="227">
        <f t="shared" si="1"/>
        <v>0</v>
      </c>
      <c r="AI15" s="221">
        <f t="shared" si="2"/>
        <v>0</v>
      </c>
    </row>
    <row r="16" spans="1:37" ht="16.9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26">
        <f t="shared" si="0"/>
        <v>0</v>
      </c>
      <c r="AH16" s="227">
        <f t="shared" si="1"/>
        <v>0</v>
      </c>
      <c r="AI16" s="221">
        <f t="shared" si="2"/>
        <v>0</v>
      </c>
    </row>
    <row r="17" spans="1:35" ht="16.9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26">
        <f t="shared" si="0"/>
        <v>0</v>
      </c>
      <c r="AH17" s="227">
        <f t="shared" si="1"/>
        <v>0</v>
      </c>
      <c r="AI17" s="221">
        <f t="shared" si="2"/>
        <v>0</v>
      </c>
    </row>
    <row r="18" spans="1:35" ht="16.9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26">
        <f t="shared" si="0"/>
        <v>0</v>
      </c>
      <c r="AH18" s="227">
        <f t="shared" si="1"/>
        <v>0</v>
      </c>
      <c r="AI18" s="221">
        <f t="shared" si="2"/>
        <v>0</v>
      </c>
    </row>
    <row r="19" spans="1:35" ht="16.9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26">
        <f t="shared" si="0"/>
        <v>0</v>
      </c>
      <c r="AH19" s="227">
        <f t="shared" si="1"/>
        <v>0</v>
      </c>
      <c r="AI19" s="221">
        <f t="shared" si="2"/>
        <v>0</v>
      </c>
    </row>
    <row r="20" spans="1:35" ht="16.9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26">
        <f t="shared" si="0"/>
        <v>0</v>
      </c>
      <c r="AH20" s="227">
        <f t="shared" si="1"/>
        <v>0</v>
      </c>
      <c r="AI20" s="221">
        <f t="shared" si="2"/>
        <v>0</v>
      </c>
    </row>
    <row r="21" spans="1:35" ht="16.9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26">
        <f t="shared" si="0"/>
        <v>0</v>
      </c>
      <c r="AH21" s="227">
        <f t="shared" si="1"/>
        <v>0</v>
      </c>
      <c r="AI21" s="221">
        <f t="shared" si="2"/>
        <v>0</v>
      </c>
    </row>
    <row r="22" spans="1:35" ht="16.9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26">
        <f t="shared" si="0"/>
        <v>0</v>
      </c>
      <c r="AH22" s="227">
        <f t="shared" si="1"/>
        <v>0</v>
      </c>
      <c r="AI22" s="221">
        <f t="shared" si="2"/>
        <v>0</v>
      </c>
    </row>
    <row r="23" spans="1:35" ht="16.9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26">
        <f t="shared" si="0"/>
        <v>0</v>
      </c>
      <c r="AH23" s="227">
        <f t="shared" si="1"/>
        <v>0</v>
      </c>
      <c r="AI23" s="221">
        <f t="shared" si="2"/>
        <v>0</v>
      </c>
    </row>
    <row r="24" spans="1:35" ht="16.9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26">
        <f t="shared" si="0"/>
        <v>0</v>
      </c>
      <c r="AH24" s="227">
        <f t="shared" si="1"/>
        <v>0</v>
      </c>
      <c r="AI24" s="221">
        <f t="shared" si="2"/>
        <v>0</v>
      </c>
    </row>
    <row r="25" spans="1:35" ht="16.9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26">
        <f t="shared" si="0"/>
        <v>0</v>
      </c>
      <c r="AH25" s="227">
        <f t="shared" si="1"/>
        <v>0</v>
      </c>
      <c r="AI25" s="221">
        <f t="shared" si="2"/>
        <v>0</v>
      </c>
    </row>
    <row r="26" spans="1:35" ht="16.9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26">
        <f t="shared" si="0"/>
        <v>0</v>
      </c>
      <c r="AH26" s="227">
        <f t="shared" si="1"/>
        <v>0</v>
      </c>
      <c r="AI26" s="221">
        <f t="shared" si="2"/>
        <v>0</v>
      </c>
    </row>
    <row r="27" spans="1:35" ht="16.9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26">
        <f t="shared" si="0"/>
        <v>0</v>
      </c>
      <c r="AH27" s="227">
        <f t="shared" si="1"/>
        <v>0</v>
      </c>
      <c r="AI27" s="221">
        <f t="shared" si="2"/>
        <v>0</v>
      </c>
    </row>
    <row r="28" spans="1:35" ht="16.9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26">
        <f t="shared" si="0"/>
        <v>0</v>
      </c>
      <c r="AH28" s="227">
        <f t="shared" si="1"/>
        <v>0</v>
      </c>
      <c r="AI28" s="221">
        <f t="shared" si="2"/>
        <v>0</v>
      </c>
    </row>
    <row r="29" spans="1:35" ht="16.9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26">
        <f t="shared" si="0"/>
        <v>0</v>
      </c>
      <c r="AH29" s="227">
        <f t="shared" si="1"/>
        <v>0</v>
      </c>
      <c r="AI29" s="221">
        <f t="shared" si="2"/>
        <v>0</v>
      </c>
    </row>
    <row r="30" spans="1:35" ht="16.9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26">
        <f t="shared" si="0"/>
        <v>0</v>
      </c>
      <c r="AH30" s="227">
        <f t="shared" si="1"/>
        <v>0</v>
      </c>
      <c r="AI30" s="221">
        <f t="shared" si="2"/>
        <v>0</v>
      </c>
    </row>
    <row r="31" spans="1:35" ht="16.9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26">
        <f t="shared" si="0"/>
        <v>0</v>
      </c>
      <c r="AH31" s="227">
        <f t="shared" si="1"/>
        <v>0</v>
      </c>
      <c r="AI31" s="221">
        <f t="shared" si="2"/>
        <v>0</v>
      </c>
    </row>
    <row r="32" spans="1:35" ht="16.9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26">
        <f t="shared" si="0"/>
        <v>0</v>
      </c>
      <c r="AH32" s="227">
        <f t="shared" si="1"/>
        <v>0</v>
      </c>
      <c r="AI32" s="221">
        <f t="shared" si="2"/>
        <v>0</v>
      </c>
    </row>
    <row r="33" spans="1:35" ht="16.9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26">
        <f t="shared" si="0"/>
        <v>0</v>
      </c>
      <c r="AH33" s="227">
        <f t="shared" si="1"/>
        <v>0</v>
      </c>
      <c r="AI33" s="221">
        <f t="shared" si="2"/>
        <v>0</v>
      </c>
    </row>
    <row r="34" spans="1:35" ht="16.9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26">
        <f t="shared" si="0"/>
        <v>0</v>
      </c>
      <c r="AH34" s="227">
        <f t="shared" si="1"/>
        <v>0</v>
      </c>
      <c r="AI34" s="221">
        <f t="shared" si="2"/>
        <v>0</v>
      </c>
    </row>
    <row r="35" spans="1:35" ht="16.9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26">
        <f t="shared" si="0"/>
        <v>0</v>
      </c>
      <c r="AH35" s="227">
        <f t="shared" si="1"/>
        <v>0</v>
      </c>
      <c r="AI35" s="221">
        <f t="shared" si="2"/>
        <v>0</v>
      </c>
    </row>
    <row r="36" spans="1:35" ht="16.9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26">
        <f t="shared" si="0"/>
        <v>0</v>
      </c>
      <c r="AH36" s="227">
        <f t="shared" si="1"/>
        <v>0</v>
      </c>
      <c r="AI36" s="221">
        <f t="shared" si="2"/>
        <v>0</v>
      </c>
    </row>
    <row r="37" spans="1:35" ht="16.9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26">
        <f t="shared" si="0"/>
        <v>0</v>
      </c>
      <c r="AH37" s="227">
        <f t="shared" si="1"/>
        <v>0</v>
      </c>
      <c r="AI37" s="221">
        <f t="shared" si="2"/>
        <v>0</v>
      </c>
    </row>
    <row r="38" spans="1:35" ht="16.9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26">
        <f t="shared" si="0"/>
        <v>0</v>
      </c>
      <c r="AH38" s="227">
        <f t="shared" si="1"/>
        <v>0</v>
      </c>
      <c r="AI38" s="221">
        <f t="shared" si="2"/>
        <v>0</v>
      </c>
    </row>
    <row r="39" spans="1:35" ht="16.9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26">
        <f t="shared" si="0"/>
        <v>0</v>
      </c>
      <c r="AH39" s="227">
        <f t="shared" si="1"/>
        <v>0</v>
      </c>
      <c r="AI39" s="221">
        <f t="shared" si="2"/>
        <v>0</v>
      </c>
    </row>
    <row r="40" spans="1:35" ht="16.9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26">
        <f t="shared" si="0"/>
        <v>0</v>
      </c>
      <c r="AH40" s="227">
        <f t="shared" si="1"/>
        <v>0</v>
      </c>
      <c r="AI40" s="221">
        <f t="shared" si="2"/>
        <v>0</v>
      </c>
    </row>
    <row r="41" spans="1:35" ht="16.9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26">
        <f t="shared" si="0"/>
        <v>0</v>
      </c>
      <c r="AH41" s="227">
        <f t="shared" si="1"/>
        <v>0</v>
      </c>
      <c r="AI41" s="221">
        <f t="shared" si="2"/>
        <v>0</v>
      </c>
    </row>
    <row r="42" spans="1:35" ht="16.9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26">
        <f t="shared" si="0"/>
        <v>0</v>
      </c>
      <c r="AH42" s="227">
        <f t="shared" si="1"/>
        <v>0</v>
      </c>
      <c r="AI42" s="221">
        <f t="shared" si="2"/>
        <v>0</v>
      </c>
    </row>
    <row r="43" spans="1:35" ht="16.9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26">
        <f t="shared" si="0"/>
        <v>0</v>
      </c>
      <c r="AH43" s="227">
        <f t="shared" si="1"/>
        <v>0</v>
      </c>
      <c r="AI43" s="221">
        <f t="shared" si="2"/>
        <v>0</v>
      </c>
    </row>
    <row r="44" spans="1:35" ht="16.9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26">
        <f t="shared" si="0"/>
        <v>0</v>
      </c>
      <c r="AH44" s="227">
        <f t="shared" si="1"/>
        <v>0</v>
      </c>
      <c r="AI44" s="221">
        <f t="shared" si="2"/>
        <v>0</v>
      </c>
    </row>
    <row r="45" spans="1:35" ht="16.9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26">
        <f t="shared" si="0"/>
        <v>0</v>
      </c>
      <c r="AH45" s="227">
        <f t="shared" si="1"/>
        <v>0</v>
      </c>
      <c r="AI45" s="221">
        <f t="shared" si="2"/>
        <v>0</v>
      </c>
    </row>
    <row r="46" spans="1:35" ht="16.9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26">
        <f t="shared" si="0"/>
        <v>0</v>
      </c>
      <c r="AH46" s="227">
        <f t="shared" si="1"/>
        <v>0</v>
      </c>
      <c r="AI46" s="221">
        <f t="shared" si="2"/>
        <v>0</v>
      </c>
    </row>
    <row r="47" spans="1:35" ht="16.9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26">
        <f t="shared" si="0"/>
        <v>0</v>
      </c>
      <c r="AH47" s="227">
        <f t="shared" si="1"/>
        <v>0</v>
      </c>
      <c r="AI47" s="221">
        <f t="shared" si="2"/>
        <v>0</v>
      </c>
    </row>
    <row r="48" spans="1:35" ht="16.9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26">
        <f t="shared" si="0"/>
        <v>0</v>
      </c>
      <c r="AH48" s="227">
        <f t="shared" si="1"/>
        <v>0</v>
      </c>
      <c r="AI48" s="221">
        <f t="shared" si="2"/>
        <v>0</v>
      </c>
    </row>
    <row r="49" spans="1:35" ht="16.9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26">
        <f t="shared" si="0"/>
        <v>0</v>
      </c>
      <c r="AH49" s="227">
        <f t="shared" si="1"/>
        <v>0</v>
      </c>
      <c r="AI49" s="221">
        <f t="shared" si="2"/>
        <v>0</v>
      </c>
    </row>
    <row r="50" spans="1:35" ht="16.9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26">
        <f t="shared" si="0"/>
        <v>0</v>
      </c>
      <c r="AH50" s="227">
        <f t="shared" si="1"/>
        <v>0</v>
      </c>
      <c r="AI50" s="221">
        <f t="shared" si="2"/>
        <v>0</v>
      </c>
    </row>
    <row r="51" spans="1:35" ht="16.9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26">
        <f t="shared" si="0"/>
        <v>0</v>
      </c>
      <c r="AH51" s="227">
        <f t="shared" si="1"/>
        <v>0</v>
      </c>
      <c r="AI51" s="221">
        <f t="shared" si="2"/>
        <v>0</v>
      </c>
    </row>
    <row r="52" spans="1:35" ht="16.9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26">
        <f t="shared" si="0"/>
        <v>0</v>
      </c>
      <c r="AH52" s="227">
        <f t="shared" si="1"/>
        <v>0</v>
      </c>
      <c r="AI52" s="221">
        <f t="shared" si="2"/>
        <v>0</v>
      </c>
    </row>
    <row r="53" spans="1:35" ht="16.9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26">
        <f>COUNTIF(D53:AF53,"Ab")</f>
        <v>0</v>
      </c>
      <c r="AH53" s="227">
        <f t="shared" si="1"/>
        <v>0</v>
      </c>
      <c r="AI53" s="221">
        <f t="shared" si="2"/>
        <v>0</v>
      </c>
    </row>
    <row r="54" spans="1:35" ht="16.95" customHeight="1" x14ac:dyDescent="0.25">
      <c r="A54" s="117"/>
      <c r="B54" s="118"/>
      <c r="C54" s="204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26">
        <f t="shared" si="0"/>
        <v>0</v>
      </c>
      <c r="AH54" s="227">
        <f t="shared" si="1"/>
        <v>0</v>
      </c>
      <c r="AI54" s="221">
        <f t="shared" si="2"/>
        <v>0</v>
      </c>
    </row>
    <row r="55" spans="1:35" ht="16.95" customHeight="1" x14ac:dyDescent="0.25">
      <c r="A55" s="117">
        <f>PP.5!A51</f>
        <v>0</v>
      </c>
      <c r="B55" s="118">
        <f>PP.5!B51</f>
        <v>0</v>
      </c>
      <c r="C55" s="204">
        <f>PP.5!D51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26">
        <f t="shared" si="0"/>
        <v>0</v>
      </c>
      <c r="AH55" s="227">
        <f t="shared" si="1"/>
        <v>0</v>
      </c>
      <c r="AI55" s="221">
        <f t="shared" si="2"/>
        <v>0</v>
      </c>
    </row>
    <row r="56" spans="1:35" ht="24.6" x14ac:dyDescent="0.25">
      <c r="A56" s="417"/>
      <c r="B56" s="418"/>
      <c r="C56" s="228" t="s">
        <v>93</v>
      </c>
      <c r="D56" s="226">
        <f t="shared" ref="D56:F56" si="3">COUNTIF(D10:D55,"Ab")</f>
        <v>0</v>
      </c>
      <c r="E56" s="226">
        <f t="shared" si="3"/>
        <v>0</v>
      </c>
      <c r="F56" s="226">
        <f t="shared" si="3"/>
        <v>0</v>
      </c>
      <c r="G56" s="226">
        <f>COUNTIF(G10:G55,"Ab")</f>
        <v>0</v>
      </c>
      <c r="H56" s="226">
        <f t="shared" ref="H56:AF56" si="4">COUNTIF(H10:H55,"Ab")</f>
        <v>0</v>
      </c>
      <c r="I56" s="226">
        <f t="shared" si="4"/>
        <v>0</v>
      </c>
      <c r="J56" s="226">
        <f t="shared" si="4"/>
        <v>0</v>
      </c>
      <c r="K56" s="226">
        <f t="shared" si="4"/>
        <v>0</v>
      </c>
      <c r="L56" s="226">
        <f t="shared" si="4"/>
        <v>0</v>
      </c>
      <c r="M56" s="226">
        <f t="shared" si="4"/>
        <v>0</v>
      </c>
      <c r="N56" s="226">
        <f t="shared" si="4"/>
        <v>0</v>
      </c>
      <c r="O56" s="226">
        <f t="shared" si="4"/>
        <v>0</v>
      </c>
      <c r="P56" s="226">
        <f t="shared" si="4"/>
        <v>0</v>
      </c>
      <c r="Q56" s="226">
        <f t="shared" si="4"/>
        <v>0</v>
      </c>
      <c r="R56" s="226">
        <f t="shared" si="4"/>
        <v>0</v>
      </c>
      <c r="S56" s="226">
        <f t="shared" si="4"/>
        <v>0</v>
      </c>
      <c r="T56" s="226">
        <f t="shared" si="4"/>
        <v>0</v>
      </c>
      <c r="U56" s="226">
        <f t="shared" si="4"/>
        <v>0</v>
      </c>
      <c r="V56" s="226">
        <f t="shared" si="4"/>
        <v>0</v>
      </c>
      <c r="W56" s="226">
        <f t="shared" si="4"/>
        <v>0</v>
      </c>
      <c r="X56" s="226">
        <f t="shared" si="4"/>
        <v>0</v>
      </c>
      <c r="Y56" s="226">
        <f t="shared" si="4"/>
        <v>0</v>
      </c>
      <c r="Z56" s="226">
        <f t="shared" si="4"/>
        <v>0</v>
      </c>
      <c r="AA56" s="226">
        <f t="shared" si="4"/>
        <v>0</v>
      </c>
      <c r="AB56" s="226">
        <f t="shared" si="4"/>
        <v>0</v>
      </c>
      <c r="AC56" s="226">
        <f t="shared" si="4"/>
        <v>0</v>
      </c>
      <c r="AD56" s="226">
        <f t="shared" si="4"/>
        <v>0</v>
      </c>
      <c r="AE56" s="226">
        <f t="shared" si="4"/>
        <v>0</v>
      </c>
      <c r="AF56" s="226">
        <f t="shared" si="4"/>
        <v>0</v>
      </c>
      <c r="AG56" s="420"/>
      <c r="AH56" s="421"/>
      <c r="AI56" s="421"/>
    </row>
    <row r="57" spans="1:35" ht="24.6" x14ac:dyDescent="0.25">
      <c r="A57" s="265"/>
      <c r="B57" s="419"/>
      <c r="C57" s="229" t="s">
        <v>94</v>
      </c>
      <c r="D57" s="230">
        <f t="shared" ref="D57:F57" si="5">COUNTIF(D10:D55,"Le")</f>
        <v>0</v>
      </c>
      <c r="E57" s="230">
        <f t="shared" si="5"/>
        <v>0</v>
      </c>
      <c r="F57" s="230">
        <f t="shared" si="5"/>
        <v>0</v>
      </c>
      <c r="G57" s="230">
        <f>COUNTIF(G10:G55,"Le")</f>
        <v>0</v>
      </c>
      <c r="H57" s="230">
        <f t="shared" ref="H57:AF57" si="6">COUNTIF(H10:H55,"Le")</f>
        <v>0</v>
      </c>
      <c r="I57" s="230">
        <f t="shared" si="6"/>
        <v>0</v>
      </c>
      <c r="J57" s="230">
        <f t="shared" si="6"/>
        <v>0</v>
      </c>
      <c r="K57" s="230">
        <f t="shared" si="6"/>
        <v>0</v>
      </c>
      <c r="L57" s="230">
        <f t="shared" si="6"/>
        <v>0</v>
      </c>
      <c r="M57" s="230">
        <f t="shared" si="6"/>
        <v>0</v>
      </c>
      <c r="N57" s="230">
        <f t="shared" si="6"/>
        <v>0</v>
      </c>
      <c r="O57" s="230">
        <f t="shared" si="6"/>
        <v>0</v>
      </c>
      <c r="P57" s="230">
        <f t="shared" si="6"/>
        <v>0</v>
      </c>
      <c r="Q57" s="230">
        <f t="shared" si="6"/>
        <v>0</v>
      </c>
      <c r="R57" s="230">
        <f t="shared" si="6"/>
        <v>0</v>
      </c>
      <c r="S57" s="230">
        <f t="shared" si="6"/>
        <v>0</v>
      </c>
      <c r="T57" s="230">
        <f t="shared" si="6"/>
        <v>0</v>
      </c>
      <c r="U57" s="230">
        <f t="shared" si="6"/>
        <v>0</v>
      </c>
      <c r="V57" s="230">
        <f t="shared" si="6"/>
        <v>0</v>
      </c>
      <c r="W57" s="230">
        <f t="shared" si="6"/>
        <v>0</v>
      </c>
      <c r="X57" s="230">
        <f t="shared" si="6"/>
        <v>0</v>
      </c>
      <c r="Y57" s="230">
        <f t="shared" si="6"/>
        <v>0</v>
      </c>
      <c r="Z57" s="230">
        <f t="shared" si="6"/>
        <v>0</v>
      </c>
      <c r="AA57" s="230">
        <f t="shared" si="6"/>
        <v>0</v>
      </c>
      <c r="AB57" s="230">
        <f t="shared" si="6"/>
        <v>0</v>
      </c>
      <c r="AC57" s="230">
        <f t="shared" si="6"/>
        <v>0</v>
      </c>
      <c r="AD57" s="230">
        <f t="shared" si="6"/>
        <v>0</v>
      </c>
      <c r="AE57" s="230">
        <f t="shared" si="6"/>
        <v>0</v>
      </c>
      <c r="AF57" s="230">
        <f t="shared" si="6"/>
        <v>0</v>
      </c>
      <c r="AG57" s="422"/>
      <c r="AH57" s="408"/>
      <c r="AI57" s="408"/>
    </row>
    <row r="58" spans="1:35" ht="24.6" x14ac:dyDescent="0.25">
      <c r="A58" s="265"/>
      <c r="B58" s="419"/>
      <c r="C58" s="222" t="s">
        <v>96</v>
      </c>
      <c r="D58" s="208">
        <f t="shared" ref="D58:F58" si="7">COUNTIF(D10:D55,"Pre")</f>
        <v>0</v>
      </c>
      <c r="E58" s="208">
        <f t="shared" si="7"/>
        <v>0</v>
      </c>
      <c r="F58" s="208">
        <f t="shared" si="7"/>
        <v>0</v>
      </c>
      <c r="G58" s="208">
        <f t="shared" ref="G58:AF58" si="8">COUNTIF(G10:G55,"Pre")</f>
        <v>0</v>
      </c>
      <c r="H58" s="208">
        <f t="shared" si="8"/>
        <v>0</v>
      </c>
      <c r="I58" s="208">
        <f t="shared" si="8"/>
        <v>0</v>
      </c>
      <c r="J58" s="208">
        <f t="shared" si="8"/>
        <v>0</v>
      </c>
      <c r="K58" s="208">
        <f t="shared" si="8"/>
        <v>0</v>
      </c>
      <c r="L58" s="208">
        <f t="shared" si="8"/>
        <v>0</v>
      </c>
      <c r="M58" s="208">
        <f t="shared" si="8"/>
        <v>0</v>
      </c>
      <c r="N58" s="208">
        <f t="shared" si="8"/>
        <v>0</v>
      </c>
      <c r="O58" s="208">
        <f t="shared" si="8"/>
        <v>0</v>
      </c>
      <c r="P58" s="208">
        <f t="shared" si="8"/>
        <v>0</v>
      </c>
      <c r="Q58" s="208">
        <f t="shared" si="8"/>
        <v>0</v>
      </c>
      <c r="R58" s="208">
        <f t="shared" si="8"/>
        <v>0</v>
      </c>
      <c r="S58" s="208">
        <f t="shared" si="8"/>
        <v>0</v>
      </c>
      <c r="T58" s="208">
        <f t="shared" si="8"/>
        <v>0</v>
      </c>
      <c r="U58" s="208">
        <f t="shared" si="8"/>
        <v>0</v>
      </c>
      <c r="V58" s="208">
        <f t="shared" si="8"/>
        <v>0</v>
      </c>
      <c r="W58" s="208">
        <f t="shared" si="8"/>
        <v>0</v>
      </c>
      <c r="X58" s="208">
        <f t="shared" si="8"/>
        <v>0</v>
      </c>
      <c r="Y58" s="208">
        <f t="shared" si="8"/>
        <v>0</v>
      </c>
      <c r="Z58" s="208">
        <f t="shared" si="8"/>
        <v>0</v>
      </c>
      <c r="AA58" s="208">
        <f t="shared" si="8"/>
        <v>0</v>
      </c>
      <c r="AB58" s="208">
        <f t="shared" si="8"/>
        <v>0</v>
      </c>
      <c r="AC58" s="208">
        <f t="shared" si="8"/>
        <v>0</v>
      </c>
      <c r="AD58" s="208">
        <f t="shared" si="8"/>
        <v>0</v>
      </c>
      <c r="AE58" s="208">
        <f t="shared" si="8"/>
        <v>0</v>
      </c>
      <c r="AF58" s="208">
        <f t="shared" si="8"/>
        <v>0</v>
      </c>
      <c r="AG58" s="422"/>
      <c r="AH58" s="408"/>
      <c r="AI58" s="408"/>
    </row>
    <row r="59" spans="1:35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</row>
    <row r="60" spans="1:35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</row>
    <row r="61" spans="1:35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</row>
    <row r="62" spans="1:35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</row>
    <row r="63" spans="1:35" ht="27" x14ac:dyDescent="0.25">
      <c r="A63" s="11"/>
      <c r="B63" s="11"/>
      <c r="C63" s="11"/>
    </row>
    <row r="64" spans="1:35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Dyk9PdChiV33Aenf3cGm9yrR+XxyxtkY55l6k46CTyunxFyWr28M4Y9kWwxUf27+evXzW2HfTZoQAOhWn6AuTQ==" saltValue="nxsJJ7+yIpByqutZOn5qQw==" spinCount="100000" sheet="1" objects="1" scenarios="1"/>
  <dataConsolidate/>
  <mergeCells count="26">
    <mergeCell ref="T1:AI1"/>
    <mergeCell ref="AE62:AI62"/>
    <mergeCell ref="AH8:AH9"/>
    <mergeCell ref="AI8:AI9"/>
    <mergeCell ref="A56:B58"/>
    <mergeCell ref="AG56:AI58"/>
    <mergeCell ref="AE60:AI60"/>
    <mergeCell ref="AE61:AI61"/>
    <mergeCell ref="A5:A9"/>
    <mergeCell ref="B5:B9"/>
    <mergeCell ref="C5:C9"/>
    <mergeCell ref="AG8:AG9"/>
    <mergeCell ref="A1:S1"/>
    <mergeCell ref="A2:S2"/>
    <mergeCell ref="A3:S3"/>
    <mergeCell ref="A4:F4"/>
    <mergeCell ref="U60:W60"/>
    <mergeCell ref="U61:W61"/>
    <mergeCell ref="U62:W62"/>
    <mergeCell ref="G4:S4"/>
    <mergeCell ref="T2:AI2"/>
    <mergeCell ref="T3:AI3"/>
    <mergeCell ref="AC4:AI4"/>
    <mergeCell ref="D5:S7"/>
    <mergeCell ref="T5:AI7"/>
    <mergeCell ref="T4:AB4"/>
  </mergeCells>
  <conditionalFormatting sqref="D10:AF55">
    <cfRule type="containsText" dxfId="50" priority="1" operator="containsText" text="Le">
      <formula>NOT(ISERROR(SEARCH("Le",D10)))</formula>
    </cfRule>
    <cfRule type="containsText" dxfId="49" priority="2" operator="containsText" text="Ab">
      <formula>NOT(ISERROR(SEARCH("Ab",D10)))</formula>
    </cfRule>
    <cfRule type="containsText" dxfId="48" priority="3" operator="containsText" text="Le">
      <formula>NOT(ISERROR(SEARCH("Le",D10)))</formula>
    </cfRule>
    <cfRule type="containsText" dxfId="47" priority="4" operator="containsText" text="Le">
      <formula>NOT(ISERROR(SEARCH("Le",D10)))</formula>
    </cfRule>
    <cfRule type="containsText" dxfId="46" priority="5" operator="containsText" text="Ab">
      <formula>NOT(ISERROR(SEARCH("Ab",D10)))</formula>
    </cfRule>
    <cfRule type="containsText" dxfId="45" priority="6" operator="containsText" text="Ab">
      <formula>NOT(ISERROR(SEARCH("Ab",D10)))</formula>
    </cfRule>
    <cfRule type="containsText" dxfId="44" priority="7" operator="containsText" text="Ab">
      <formula>NOT(ISERROR(SEARCH("Ab",D10)))</formula>
    </cfRule>
    <cfRule type="containsText" dxfId="43" priority="8" operator="containsText" text="Ab">
      <formula>NOT(ISERROR(SEARCH("Ab",D10)))</formula>
    </cfRule>
    <cfRule type="containsText" dxfId="42" priority="9" operator="containsText" text="Le">
      <formula>NOT(ISERROR(SEARCH("Le",D10)))</formula>
    </cfRule>
    <cfRule type="containsText" dxfId="41" priority="10" operator="containsText" text="Ab">
      <formula>NOT(ISERROR(SEARCH("Ab",D10)))</formula>
    </cfRule>
    <cfRule type="containsText" dxfId="40" priority="11" operator="containsText" text="Ab">
      <formula>NOT(ISERROR(SEARCH("Ab",D10)))</formula>
    </cfRule>
    <cfRule type="containsText" dxfId="39" priority="12" operator="containsText" text="ลา">
      <formula>NOT(ISERROR(SEARCH("ลา",D10)))</formula>
    </cfRule>
    <cfRule type="containsText" dxfId="38" priority="13" operator="containsText" text="ขาด">
      <formula>NOT(ISERROR(SEARCH("ขาด",D10)))</formula>
    </cfRule>
    <cfRule type="containsText" dxfId="37" priority="14" operator="containsText" text="มา">
      <formula>NOT(ISERROR(SEARCH("มา",D10)))</formula>
    </cfRule>
    <cfRule type="containsText" dxfId="36" priority="15" operator="containsText" text="Le">
      <formula>NOT(ISERROR(SEARCH("Le",D10)))</formula>
    </cfRule>
    <cfRule type="containsText" dxfId="35" priority="16" operator="containsText" text="Ab">
      <formula>NOT(ISERROR(SEARCH("Ab",D10)))</formula>
    </cfRule>
    <cfRule type="containsText" dxfId="34" priority="17" operator="containsText" text="Pre">
      <formula>NOT(ISERROR(SEARCH("Pre",D10)))</formula>
    </cfRule>
  </conditionalFormatting>
  <dataValidations count="2">
    <dataValidation type="list" allowBlank="1" showInputMessage="1" showErrorMessage="1" sqref="D10:AF55" xr:uid="{2436757C-248F-4B04-9F78-6A2C7524ADC7}">
      <formula1>"Ab,Le,Pre"</formula1>
    </dataValidation>
    <dataValidation type="list" allowBlank="1" showInputMessage="1" showErrorMessage="1" sqref="D9:AF9" xr:uid="{00000000-0002-0000-0E00-000001000000}">
      <formula1>"MON.,TUE.,WED.,THU.,FRI."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" sqref="A5:A9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4" width="4" style="207" customWidth="1"/>
    <col min="35" max="35" width="6" style="207" customWidth="1"/>
    <col min="36" max="36" width="6" style="19" customWidth="1"/>
    <col min="37" max="37" width="6.3984375" style="19" customWidth="1"/>
    <col min="38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13"/>
      <c r="AD4" s="414"/>
      <c r="AE4" s="414"/>
      <c r="AF4" s="414"/>
      <c r="AG4" s="414"/>
      <c r="AH4" s="414"/>
      <c r="AI4" s="414"/>
      <c r="AJ4" s="414"/>
      <c r="AK4" s="414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103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2" t="str">
        <f>D5</f>
        <v>March</v>
      </c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8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4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9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40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115">
        <v>31</v>
      </c>
      <c r="AI8" s="430" t="s">
        <v>93</v>
      </c>
      <c r="AJ8" s="409" t="s">
        <v>94</v>
      </c>
      <c r="AK8" s="458" t="s">
        <v>96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3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431"/>
      <c r="AJ9" s="410"/>
      <c r="AK9" s="459"/>
    </row>
    <row r="10" spans="1:37" ht="16.9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26">
        <f>COUNTIF(D10:AH10,"Ab")</f>
        <v>0</v>
      </c>
      <c r="AJ10" s="227">
        <f>COUNTIF(D10:AH10,"Le")</f>
        <v>0</v>
      </c>
      <c r="AK10" s="221">
        <f>COUNTIF(D10:AH10,"Pre")</f>
        <v>0</v>
      </c>
    </row>
    <row r="11" spans="1:37" ht="16.9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26">
        <f t="shared" ref="AI11:AI55" si="0">COUNTIF(D11:AH11,"Ab")</f>
        <v>0</v>
      </c>
      <c r="AJ11" s="227">
        <f t="shared" ref="AJ11:AJ55" si="1">COUNTIF(D11:AH11,"Le")</f>
        <v>0</v>
      </c>
      <c r="AK11" s="221">
        <f t="shared" ref="AK11:AK55" si="2">COUNTIF(D11:AH11,"Pre")</f>
        <v>0</v>
      </c>
    </row>
    <row r="12" spans="1:37" ht="16.9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26">
        <f t="shared" si="0"/>
        <v>0</v>
      </c>
      <c r="AJ12" s="227">
        <f t="shared" si="1"/>
        <v>0</v>
      </c>
      <c r="AK12" s="221">
        <f t="shared" si="2"/>
        <v>0</v>
      </c>
    </row>
    <row r="13" spans="1:37" ht="16.9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26">
        <f t="shared" si="0"/>
        <v>0</v>
      </c>
      <c r="AJ13" s="227">
        <f t="shared" si="1"/>
        <v>0</v>
      </c>
      <c r="AK13" s="221">
        <f t="shared" si="2"/>
        <v>0</v>
      </c>
    </row>
    <row r="14" spans="1:37" ht="16.9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26">
        <f t="shared" si="0"/>
        <v>0</v>
      </c>
      <c r="AJ14" s="227">
        <f t="shared" si="1"/>
        <v>0</v>
      </c>
      <c r="AK14" s="221">
        <f t="shared" si="2"/>
        <v>0</v>
      </c>
    </row>
    <row r="15" spans="1:37" ht="16.9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26">
        <f t="shared" si="0"/>
        <v>0</v>
      </c>
      <c r="AJ15" s="227">
        <f t="shared" si="1"/>
        <v>0</v>
      </c>
      <c r="AK15" s="221">
        <f t="shared" si="2"/>
        <v>0</v>
      </c>
    </row>
    <row r="16" spans="1:37" ht="16.9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26">
        <f t="shared" si="0"/>
        <v>0</v>
      </c>
      <c r="AJ16" s="227">
        <f t="shared" si="1"/>
        <v>0</v>
      </c>
      <c r="AK16" s="221">
        <f t="shared" si="2"/>
        <v>0</v>
      </c>
    </row>
    <row r="17" spans="1:37" ht="16.9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26">
        <f t="shared" si="0"/>
        <v>0</v>
      </c>
      <c r="AJ17" s="227">
        <f t="shared" si="1"/>
        <v>0</v>
      </c>
      <c r="AK17" s="221">
        <f t="shared" si="2"/>
        <v>0</v>
      </c>
    </row>
    <row r="18" spans="1:37" ht="16.9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26">
        <f t="shared" si="0"/>
        <v>0</v>
      </c>
      <c r="AJ18" s="227">
        <f t="shared" si="1"/>
        <v>0</v>
      </c>
      <c r="AK18" s="221">
        <f t="shared" si="2"/>
        <v>0</v>
      </c>
    </row>
    <row r="19" spans="1:37" ht="16.9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26">
        <f t="shared" si="0"/>
        <v>0</v>
      </c>
      <c r="AJ19" s="227">
        <f t="shared" si="1"/>
        <v>0</v>
      </c>
      <c r="AK19" s="221">
        <f t="shared" si="2"/>
        <v>0</v>
      </c>
    </row>
    <row r="20" spans="1:37" ht="16.9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26">
        <f t="shared" si="0"/>
        <v>0</v>
      </c>
      <c r="AJ20" s="227">
        <f t="shared" si="1"/>
        <v>0</v>
      </c>
      <c r="AK20" s="221">
        <f t="shared" si="2"/>
        <v>0</v>
      </c>
    </row>
    <row r="21" spans="1:37" ht="16.9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26">
        <f t="shared" si="0"/>
        <v>0</v>
      </c>
      <c r="AJ21" s="227">
        <f t="shared" si="1"/>
        <v>0</v>
      </c>
      <c r="AK21" s="221">
        <f t="shared" si="2"/>
        <v>0</v>
      </c>
    </row>
    <row r="22" spans="1:37" ht="16.9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26">
        <f t="shared" si="0"/>
        <v>0</v>
      </c>
      <c r="AJ22" s="227">
        <f t="shared" si="1"/>
        <v>0</v>
      </c>
      <c r="AK22" s="221">
        <f t="shared" si="2"/>
        <v>0</v>
      </c>
    </row>
    <row r="23" spans="1:37" ht="16.9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26">
        <f t="shared" si="0"/>
        <v>0</v>
      </c>
      <c r="AJ23" s="227">
        <f t="shared" si="1"/>
        <v>0</v>
      </c>
      <c r="AK23" s="221">
        <f t="shared" si="2"/>
        <v>0</v>
      </c>
    </row>
    <row r="24" spans="1:37" ht="16.9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26">
        <f t="shared" si="0"/>
        <v>0</v>
      </c>
      <c r="AJ24" s="227">
        <f t="shared" si="1"/>
        <v>0</v>
      </c>
      <c r="AK24" s="221">
        <f t="shared" si="2"/>
        <v>0</v>
      </c>
    </row>
    <row r="25" spans="1:37" ht="16.9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26">
        <f t="shared" si="0"/>
        <v>0</v>
      </c>
      <c r="AJ25" s="227">
        <f t="shared" si="1"/>
        <v>0</v>
      </c>
      <c r="AK25" s="221">
        <f t="shared" si="2"/>
        <v>0</v>
      </c>
    </row>
    <row r="26" spans="1:37" ht="16.9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26">
        <f t="shared" si="0"/>
        <v>0</v>
      </c>
      <c r="AJ26" s="227">
        <f t="shared" si="1"/>
        <v>0</v>
      </c>
      <c r="AK26" s="221">
        <f t="shared" si="2"/>
        <v>0</v>
      </c>
    </row>
    <row r="27" spans="1:37" ht="16.9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26">
        <f t="shared" si="0"/>
        <v>0</v>
      </c>
      <c r="AJ27" s="227">
        <f t="shared" si="1"/>
        <v>0</v>
      </c>
      <c r="AK27" s="221">
        <f t="shared" si="2"/>
        <v>0</v>
      </c>
    </row>
    <row r="28" spans="1:37" ht="16.9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26">
        <f t="shared" si="0"/>
        <v>0</v>
      </c>
      <c r="AJ28" s="227">
        <f t="shared" si="1"/>
        <v>0</v>
      </c>
      <c r="AK28" s="221">
        <f t="shared" si="2"/>
        <v>0</v>
      </c>
    </row>
    <row r="29" spans="1:37" ht="16.9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26">
        <f t="shared" si="0"/>
        <v>0</v>
      </c>
      <c r="AJ29" s="227">
        <f t="shared" si="1"/>
        <v>0</v>
      </c>
      <c r="AK29" s="221">
        <f t="shared" si="2"/>
        <v>0</v>
      </c>
    </row>
    <row r="30" spans="1:37" ht="16.9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26">
        <f t="shared" si="0"/>
        <v>0</v>
      </c>
      <c r="AJ30" s="227">
        <f t="shared" si="1"/>
        <v>0</v>
      </c>
      <c r="AK30" s="221">
        <f t="shared" si="2"/>
        <v>0</v>
      </c>
    </row>
    <row r="31" spans="1:37" ht="16.9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26">
        <f t="shared" si="0"/>
        <v>0</v>
      </c>
      <c r="AJ31" s="227">
        <f t="shared" si="1"/>
        <v>0</v>
      </c>
      <c r="AK31" s="221">
        <f t="shared" si="2"/>
        <v>0</v>
      </c>
    </row>
    <row r="32" spans="1:37" ht="16.9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26">
        <f t="shared" si="0"/>
        <v>0</v>
      </c>
      <c r="AJ32" s="227">
        <f t="shared" si="1"/>
        <v>0</v>
      </c>
      <c r="AK32" s="221">
        <f t="shared" si="2"/>
        <v>0</v>
      </c>
    </row>
    <row r="33" spans="1:37" ht="16.9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26">
        <f t="shared" si="0"/>
        <v>0</v>
      </c>
      <c r="AJ33" s="227">
        <f t="shared" si="1"/>
        <v>0</v>
      </c>
      <c r="AK33" s="221">
        <f t="shared" si="2"/>
        <v>0</v>
      </c>
    </row>
    <row r="34" spans="1:37" ht="16.9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26">
        <f t="shared" si="0"/>
        <v>0</v>
      </c>
      <c r="AJ34" s="227">
        <f t="shared" si="1"/>
        <v>0</v>
      </c>
      <c r="AK34" s="221">
        <f t="shared" si="2"/>
        <v>0</v>
      </c>
    </row>
    <row r="35" spans="1:37" ht="16.9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26">
        <f t="shared" si="0"/>
        <v>0</v>
      </c>
      <c r="AJ35" s="227">
        <f t="shared" si="1"/>
        <v>0</v>
      </c>
      <c r="AK35" s="221">
        <f t="shared" si="2"/>
        <v>0</v>
      </c>
    </row>
    <row r="36" spans="1:37" ht="16.9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26">
        <f t="shared" si="0"/>
        <v>0</v>
      </c>
      <c r="AJ36" s="227">
        <f t="shared" si="1"/>
        <v>0</v>
      </c>
      <c r="AK36" s="221">
        <f t="shared" si="2"/>
        <v>0</v>
      </c>
    </row>
    <row r="37" spans="1:37" ht="16.9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26">
        <f t="shared" si="0"/>
        <v>0</v>
      </c>
      <c r="AJ37" s="227">
        <f t="shared" si="1"/>
        <v>0</v>
      </c>
      <c r="AK37" s="221">
        <f t="shared" si="2"/>
        <v>0</v>
      </c>
    </row>
    <row r="38" spans="1:37" ht="16.9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26">
        <f t="shared" si="0"/>
        <v>0</v>
      </c>
      <c r="AJ38" s="227">
        <f t="shared" si="1"/>
        <v>0</v>
      </c>
      <c r="AK38" s="221">
        <f t="shared" si="2"/>
        <v>0</v>
      </c>
    </row>
    <row r="39" spans="1:37" ht="16.9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26">
        <f t="shared" si="0"/>
        <v>0</v>
      </c>
      <c r="AJ39" s="227">
        <f t="shared" si="1"/>
        <v>0</v>
      </c>
      <c r="AK39" s="221">
        <f t="shared" si="2"/>
        <v>0</v>
      </c>
    </row>
    <row r="40" spans="1:37" ht="16.9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26">
        <f t="shared" si="0"/>
        <v>0</v>
      </c>
      <c r="AJ40" s="227">
        <f t="shared" si="1"/>
        <v>0</v>
      </c>
      <c r="AK40" s="221">
        <f t="shared" si="2"/>
        <v>0</v>
      </c>
    </row>
    <row r="41" spans="1:37" ht="16.9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26">
        <f t="shared" si="0"/>
        <v>0</v>
      </c>
      <c r="AJ41" s="227">
        <f t="shared" si="1"/>
        <v>0</v>
      </c>
      <c r="AK41" s="221">
        <f t="shared" si="2"/>
        <v>0</v>
      </c>
    </row>
    <row r="42" spans="1:37" ht="16.9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26">
        <f t="shared" si="0"/>
        <v>0</v>
      </c>
      <c r="AJ42" s="227">
        <f t="shared" si="1"/>
        <v>0</v>
      </c>
      <c r="AK42" s="221">
        <f t="shared" si="2"/>
        <v>0</v>
      </c>
    </row>
    <row r="43" spans="1:37" ht="16.9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26">
        <f t="shared" si="0"/>
        <v>0</v>
      </c>
      <c r="AJ43" s="227">
        <f t="shared" si="1"/>
        <v>0</v>
      </c>
      <c r="AK43" s="221">
        <f t="shared" si="2"/>
        <v>0</v>
      </c>
    </row>
    <row r="44" spans="1:37" ht="16.9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26">
        <f t="shared" si="0"/>
        <v>0</v>
      </c>
      <c r="AJ44" s="227">
        <f t="shared" si="1"/>
        <v>0</v>
      </c>
      <c r="AK44" s="221">
        <f t="shared" si="2"/>
        <v>0</v>
      </c>
    </row>
    <row r="45" spans="1:37" ht="16.9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26">
        <f t="shared" si="0"/>
        <v>0</v>
      </c>
      <c r="AJ45" s="227">
        <f t="shared" si="1"/>
        <v>0</v>
      </c>
      <c r="AK45" s="221">
        <f t="shared" si="2"/>
        <v>0</v>
      </c>
    </row>
    <row r="46" spans="1:37" ht="16.9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26">
        <f t="shared" si="0"/>
        <v>0</v>
      </c>
      <c r="AJ46" s="227">
        <f t="shared" si="1"/>
        <v>0</v>
      </c>
      <c r="AK46" s="221">
        <f t="shared" si="2"/>
        <v>0</v>
      </c>
    </row>
    <row r="47" spans="1:37" ht="16.9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26">
        <f t="shared" si="0"/>
        <v>0</v>
      </c>
      <c r="AJ47" s="227">
        <f t="shared" si="1"/>
        <v>0</v>
      </c>
      <c r="AK47" s="221">
        <f t="shared" si="2"/>
        <v>0</v>
      </c>
    </row>
    <row r="48" spans="1:37" ht="16.9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26">
        <f t="shared" si="0"/>
        <v>0</v>
      </c>
      <c r="AJ48" s="227">
        <f t="shared" si="1"/>
        <v>0</v>
      </c>
      <c r="AK48" s="221">
        <f t="shared" si="2"/>
        <v>0</v>
      </c>
    </row>
    <row r="49" spans="1:37" ht="16.9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26">
        <f t="shared" si="0"/>
        <v>0</v>
      </c>
      <c r="AJ49" s="227">
        <f t="shared" si="1"/>
        <v>0</v>
      </c>
      <c r="AK49" s="221">
        <f t="shared" si="2"/>
        <v>0</v>
      </c>
    </row>
    <row r="50" spans="1:37" ht="16.9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26">
        <f t="shared" si="0"/>
        <v>0</v>
      </c>
      <c r="AJ50" s="227">
        <f t="shared" si="1"/>
        <v>0</v>
      </c>
      <c r="AK50" s="221">
        <f t="shared" si="2"/>
        <v>0</v>
      </c>
    </row>
    <row r="51" spans="1:37" ht="16.9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26">
        <f t="shared" si="0"/>
        <v>0</v>
      </c>
      <c r="AJ51" s="227">
        <f t="shared" si="1"/>
        <v>0</v>
      </c>
      <c r="AK51" s="221">
        <f t="shared" si="2"/>
        <v>0</v>
      </c>
    </row>
    <row r="52" spans="1:37" ht="16.9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26">
        <f t="shared" si="0"/>
        <v>0</v>
      </c>
      <c r="AJ52" s="227">
        <f t="shared" si="1"/>
        <v>0</v>
      </c>
      <c r="AK52" s="221">
        <f t="shared" si="2"/>
        <v>0</v>
      </c>
    </row>
    <row r="53" spans="1:37" ht="16.9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26">
        <f t="shared" si="0"/>
        <v>0</v>
      </c>
      <c r="AJ53" s="227">
        <f t="shared" si="1"/>
        <v>0</v>
      </c>
      <c r="AK53" s="221">
        <f t="shared" si="2"/>
        <v>0</v>
      </c>
    </row>
    <row r="54" spans="1:37" ht="16.95" customHeight="1" x14ac:dyDescent="0.25">
      <c r="A54" s="117"/>
      <c r="B54" s="118"/>
      <c r="C54" s="204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26">
        <f t="shared" si="0"/>
        <v>0</v>
      </c>
      <c r="AJ54" s="227">
        <f t="shared" si="1"/>
        <v>0</v>
      </c>
      <c r="AK54" s="221">
        <f t="shared" si="2"/>
        <v>0</v>
      </c>
    </row>
    <row r="55" spans="1:37" ht="16.95" customHeight="1" x14ac:dyDescent="0.25">
      <c r="A55" s="117">
        <f>PP.5!A51</f>
        <v>0</v>
      </c>
      <c r="B55" s="118">
        <f>PP.5!B51</f>
        <v>0</v>
      </c>
      <c r="C55" s="204">
        <f>PP.5!D51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26">
        <f t="shared" si="0"/>
        <v>0</v>
      </c>
      <c r="AJ55" s="227">
        <f t="shared" si="1"/>
        <v>0</v>
      </c>
      <c r="AK55" s="221">
        <f t="shared" si="2"/>
        <v>0</v>
      </c>
    </row>
    <row r="56" spans="1:37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H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226">
        <f t="shared" si="3"/>
        <v>0</v>
      </c>
      <c r="AI56" s="420"/>
      <c r="AJ56" s="421"/>
      <c r="AK56" s="421"/>
    </row>
    <row r="57" spans="1:37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H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230">
        <f t="shared" si="4"/>
        <v>0</v>
      </c>
      <c r="AI57" s="422"/>
      <c r="AJ57" s="408"/>
      <c r="AK57" s="408"/>
    </row>
    <row r="58" spans="1:37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H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208">
        <f t="shared" si="5"/>
        <v>0</v>
      </c>
      <c r="AI58" s="422"/>
      <c r="AJ58" s="408"/>
      <c r="AK58" s="408"/>
    </row>
    <row r="59" spans="1:37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</row>
    <row r="60" spans="1:37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  <c r="AJ60" s="423"/>
      <c r="AK60" s="423"/>
    </row>
    <row r="61" spans="1:37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  <c r="AJ61" s="408"/>
      <c r="AK61" s="408"/>
    </row>
    <row r="62" spans="1:37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  <c r="AJ62" s="408"/>
      <c r="AK62" s="408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VjZmSyM+Nj2nEZH5ZER/+FPdIHpmzX/Cje2H/RRYt9et8mmBR6sRsbKm3/FRogU95jgtp/7sTtdQrIbond7dAw==" saltValue="+m64Y1Cb2kqi+XjNcYb1/Q==" spinCount="100000" sheet="1" objects="1" scenarios="1"/>
  <dataConsolidate/>
  <mergeCells count="26"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  <mergeCell ref="U60:W60"/>
    <mergeCell ref="U61:W61"/>
    <mergeCell ref="U62:W62"/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</mergeCells>
  <conditionalFormatting sqref="D10:AH55">
    <cfRule type="containsText" dxfId="33" priority="1" operator="containsText" text="Le">
      <formula>NOT(ISERROR(SEARCH("Le",D10)))</formula>
    </cfRule>
    <cfRule type="containsText" dxfId="32" priority="2" operator="containsText" text="Ab">
      <formula>NOT(ISERROR(SEARCH("Ab",D10)))</formula>
    </cfRule>
    <cfRule type="containsText" dxfId="31" priority="3" operator="containsText" text="Le">
      <formula>NOT(ISERROR(SEARCH("Le",D10)))</formula>
    </cfRule>
    <cfRule type="containsText" dxfId="30" priority="4" operator="containsText" text="Le">
      <formula>NOT(ISERROR(SEARCH("Le",D10)))</formula>
    </cfRule>
    <cfRule type="containsText" dxfId="29" priority="5" operator="containsText" text="Ab">
      <formula>NOT(ISERROR(SEARCH("Ab",D10)))</formula>
    </cfRule>
    <cfRule type="containsText" dxfId="28" priority="6" operator="containsText" text="Ab">
      <formula>NOT(ISERROR(SEARCH("Ab",D10)))</formula>
    </cfRule>
    <cfRule type="containsText" dxfId="27" priority="7" operator="containsText" text="Ab">
      <formula>NOT(ISERROR(SEARCH("Ab",D10)))</formula>
    </cfRule>
    <cfRule type="containsText" dxfId="26" priority="8" operator="containsText" text="Ab">
      <formula>NOT(ISERROR(SEARCH("Ab",D10)))</formula>
    </cfRule>
    <cfRule type="containsText" dxfId="25" priority="9" operator="containsText" text="Le">
      <formula>NOT(ISERROR(SEARCH("Le",D10)))</formula>
    </cfRule>
    <cfRule type="containsText" dxfId="24" priority="10" operator="containsText" text="Ab">
      <formula>NOT(ISERROR(SEARCH("Ab",D10)))</formula>
    </cfRule>
    <cfRule type="containsText" dxfId="23" priority="11" operator="containsText" text="Ab">
      <formula>NOT(ISERROR(SEARCH("Ab",D10)))</formula>
    </cfRule>
    <cfRule type="containsText" dxfId="22" priority="12" operator="containsText" text="ลา">
      <formula>NOT(ISERROR(SEARCH("ลา",D10)))</formula>
    </cfRule>
    <cfRule type="containsText" dxfId="21" priority="13" operator="containsText" text="ขาด">
      <formula>NOT(ISERROR(SEARCH("ขาด",D10)))</formula>
    </cfRule>
    <cfRule type="containsText" dxfId="20" priority="14" operator="containsText" text="มา">
      <formula>NOT(ISERROR(SEARCH("มา",D10)))</formula>
    </cfRule>
    <cfRule type="containsText" dxfId="19" priority="15" operator="containsText" text="Le">
      <formula>NOT(ISERROR(SEARCH("Le",D10)))</formula>
    </cfRule>
    <cfRule type="containsText" dxfId="18" priority="16" operator="containsText" text="Ab">
      <formula>NOT(ISERROR(SEARCH("Ab",D10)))</formula>
    </cfRule>
    <cfRule type="containsText" dxfId="17" priority="17" operator="containsText" text="Pre">
      <formula>NOT(ISERROR(SEARCH("Pre",D10)))</formula>
    </cfRule>
  </conditionalFormatting>
  <dataValidations count="2">
    <dataValidation type="list" allowBlank="1" showInputMessage="1" showErrorMessage="1" sqref="D9:AH9" xr:uid="{00000000-0002-0000-0F00-000000000000}">
      <formula1>"MON.,TUE.,WED.,THU.,FRI."</formula1>
    </dataValidation>
    <dataValidation type="list" allowBlank="1" showInputMessage="1" showErrorMessage="1" sqref="D10:AH55" xr:uid="{B40F9DAA-B6B6-4E95-B7D3-2E5CDA35E90F}">
      <formula1>"Ab,Le,Pre"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" sqref="A5:A9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3" width="4" style="207" customWidth="1"/>
    <col min="34" max="34" width="4.59765625" style="207" customWidth="1"/>
    <col min="35" max="35" width="4.59765625" style="19" customWidth="1"/>
    <col min="36" max="36" width="6.09765625" style="19" customWidth="1"/>
    <col min="37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223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224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224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41"/>
      <c r="AD4" s="441"/>
      <c r="AE4" s="441"/>
      <c r="AF4" s="441"/>
      <c r="AG4" s="441"/>
      <c r="AH4" s="441"/>
      <c r="AI4" s="441"/>
      <c r="AJ4" s="441"/>
      <c r="AK4" s="224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133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55" t="str">
        <f>D5</f>
        <v>April</v>
      </c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430" t="s">
        <v>93</v>
      </c>
      <c r="AI8" s="409" t="s">
        <v>94</v>
      </c>
      <c r="AJ8" s="411" t="s">
        <v>95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431"/>
      <c r="AI9" s="410"/>
      <c r="AJ9" s="412"/>
    </row>
    <row r="10" spans="1:37" ht="17.2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26">
        <f>COUNTIF(D10:AG10,"Ab")</f>
        <v>0</v>
      </c>
      <c r="AI10" s="227">
        <f>COUNTIF(D10:AG10,"Le")</f>
        <v>0</v>
      </c>
      <c r="AJ10" s="221">
        <f>COUNTIF(D10:AG10,"Pre")</f>
        <v>0</v>
      </c>
    </row>
    <row r="11" spans="1:37" ht="17.2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26">
        <f t="shared" ref="AH11:AH55" si="0">COUNTIF(D11:AG11,"Ab")</f>
        <v>0</v>
      </c>
      <c r="AI11" s="227">
        <f t="shared" ref="AI11:AI55" si="1">COUNTIF(D11:AG11,"Le")</f>
        <v>0</v>
      </c>
      <c r="AJ11" s="221">
        <f t="shared" ref="AJ11:AJ55" si="2">COUNTIF(D11:AG11,"Pre")</f>
        <v>0</v>
      </c>
    </row>
    <row r="12" spans="1:37" ht="17.2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26">
        <f t="shared" si="0"/>
        <v>0</v>
      </c>
      <c r="AI12" s="227">
        <f t="shared" si="1"/>
        <v>0</v>
      </c>
      <c r="AJ12" s="221">
        <f t="shared" si="2"/>
        <v>0</v>
      </c>
    </row>
    <row r="13" spans="1:37" ht="17.2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26">
        <f t="shared" si="0"/>
        <v>0</v>
      </c>
      <c r="AI13" s="227">
        <f t="shared" si="1"/>
        <v>0</v>
      </c>
      <c r="AJ13" s="221">
        <f t="shared" si="2"/>
        <v>0</v>
      </c>
    </row>
    <row r="14" spans="1:37" ht="17.2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26">
        <f t="shared" si="0"/>
        <v>0</v>
      </c>
      <c r="AI14" s="227">
        <f t="shared" si="1"/>
        <v>0</v>
      </c>
      <c r="AJ14" s="221">
        <f t="shared" si="2"/>
        <v>0</v>
      </c>
    </row>
    <row r="15" spans="1:37" ht="17.2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26">
        <f t="shared" si="0"/>
        <v>0</v>
      </c>
      <c r="AI15" s="227">
        <f t="shared" si="1"/>
        <v>0</v>
      </c>
      <c r="AJ15" s="221">
        <f t="shared" si="2"/>
        <v>0</v>
      </c>
    </row>
    <row r="16" spans="1:37" ht="17.2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26">
        <f t="shared" si="0"/>
        <v>0</v>
      </c>
      <c r="AI16" s="227">
        <f t="shared" si="1"/>
        <v>0</v>
      </c>
      <c r="AJ16" s="221">
        <f t="shared" si="2"/>
        <v>0</v>
      </c>
    </row>
    <row r="17" spans="1:36" ht="17.2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26">
        <f t="shared" si="0"/>
        <v>0</v>
      </c>
      <c r="AI17" s="227">
        <f t="shared" si="1"/>
        <v>0</v>
      </c>
      <c r="AJ17" s="221">
        <f t="shared" si="2"/>
        <v>0</v>
      </c>
    </row>
    <row r="18" spans="1:36" ht="17.2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26">
        <f t="shared" si="0"/>
        <v>0</v>
      </c>
      <c r="AI18" s="227">
        <f t="shared" si="1"/>
        <v>0</v>
      </c>
      <c r="AJ18" s="221">
        <f t="shared" si="2"/>
        <v>0</v>
      </c>
    </row>
    <row r="19" spans="1:36" ht="17.2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26">
        <f t="shared" si="0"/>
        <v>0</v>
      </c>
      <c r="AI19" s="227">
        <f t="shared" si="1"/>
        <v>0</v>
      </c>
      <c r="AJ19" s="221">
        <f t="shared" si="2"/>
        <v>0</v>
      </c>
    </row>
    <row r="20" spans="1:36" ht="17.2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26">
        <f t="shared" si="0"/>
        <v>0</v>
      </c>
      <c r="AI20" s="227">
        <f t="shared" si="1"/>
        <v>0</v>
      </c>
      <c r="AJ20" s="221">
        <f t="shared" si="2"/>
        <v>0</v>
      </c>
    </row>
    <row r="21" spans="1:36" ht="17.2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26">
        <f t="shared" si="0"/>
        <v>0</v>
      </c>
      <c r="AI21" s="227">
        <f t="shared" si="1"/>
        <v>0</v>
      </c>
      <c r="AJ21" s="221">
        <f t="shared" si="2"/>
        <v>0</v>
      </c>
    </row>
    <row r="22" spans="1:36" ht="17.2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26">
        <f t="shared" si="0"/>
        <v>0</v>
      </c>
      <c r="AI22" s="227">
        <f t="shared" si="1"/>
        <v>0</v>
      </c>
      <c r="AJ22" s="221">
        <f t="shared" si="2"/>
        <v>0</v>
      </c>
    </row>
    <row r="23" spans="1:36" ht="17.2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26">
        <f t="shared" si="0"/>
        <v>0</v>
      </c>
      <c r="AI23" s="227">
        <f t="shared" si="1"/>
        <v>0</v>
      </c>
      <c r="AJ23" s="221">
        <f t="shared" si="2"/>
        <v>0</v>
      </c>
    </row>
    <row r="24" spans="1:36" ht="17.2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26">
        <f t="shared" si="0"/>
        <v>0</v>
      </c>
      <c r="AI24" s="227">
        <f t="shared" si="1"/>
        <v>0</v>
      </c>
      <c r="AJ24" s="221">
        <f t="shared" si="2"/>
        <v>0</v>
      </c>
    </row>
    <row r="25" spans="1:36" ht="17.2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26">
        <f t="shared" si="0"/>
        <v>0</v>
      </c>
      <c r="AI25" s="227">
        <f t="shared" si="1"/>
        <v>0</v>
      </c>
      <c r="AJ25" s="221">
        <f t="shared" si="2"/>
        <v>0</v>
      </c>
    </row>
    <row r="26" spans="1:36" ht="17.2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26">
        <f t="shared" si="0"/>
        <v>0</v>
      </c>
      <c r="AI26" s="227">
        <f t="shared" si="1"/>
        <v>0</v>
      </c>
      <c r="AJ26" s="221">
        <f t="shared" si="2"/>
        <v>0</v>
      </c>
    </row>
    <row r="27" spans="1:36" ht="17.2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26">
        <f t="shared" si="0"/>
        <v>0</v>
      </c>
      <c r="AI27" s="227">
        <f t="shared" si="1"/>
        <v>0</v>
      </c>
      <c r="AJ27" s="221">
        <f t="shared" si="2"/>
        <v>0</v>
      </c>
    </row>
    <row r="28" spans="1:36" ht="17.2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26">
        <f t="shared" si="0"/>
        <v>0</v>
      </c>
      <c r="AI28" s="227">
        <f t="shared" si="1"/>
        <v>0</v>
      </c>
      <c r="AJ28" s="221">
        <f t="shared" si="2"/>
        <v>0</v>
      </c>
    </row>
    <row r="29" spans="1:36" ht="17.2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26">
        <f t="shared" si="0"/>
        <v>0</v>
      </c>
      <c r="AI29" s="227">
        <f t="shared" si="1"/>
        <v>0</v>
      </c>
      <c r="AJ29" s="221">
        <f t="shared" si="2"/>
        <v>0</v>
      </c>
    </row>
    <row r="30" spans="1:36" ht="17.2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26">
        <f t="shared" si="0"/>
        <v>0</v>
      </c>
      <c r="AI30" s="227">
        <f t="shared" si="1"/>
        <v>0</v>
      </c>
      <c r="AJ30" s="221">
        <f t="shared" si="2"/>
        <v>0</v>
      </c>
    </row>
    <row r="31" spans="1:36" ht="17.2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26">
        <f t="shared" si="0"/>
        <v>0</v>
      </c>
      <c r="AI31" s="227">
        <f t="shared" si="1"/>
        <v>0</v>
      </c>
      <c r="AJ31" s="221">
        <f t="shared" si="2"/>
        <v>0</v>
      </c>
    </row>
    <row r="32" spans="1:36" ht="17.2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26">
        <f t="shared" si="0"/>
        <v>0</v>
      </c>
      <c r="AI32" s="227">
        <f t="shared" si="1"/>
        <v>0</v>
      </c>
      <c r="AJ32" s="221">
        <f t="shared" si="2"/>
        <v>0</v>
      </c>
    </row>
    <row r="33" spans="1:36" ht="17.2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26">
        <f t="shared" si="0"/>
        <v>0</v>
      </c>
      <c r="AI33" s="227">
        <f t="shared" si="1"/>
        <v>0</v>
      </c>
      <c r="AJ33" s="221">
        <f t="shared" si="2"/>
        <v>0</v>
      </c>
    </row>
    <row r="34" spans="1:36" ht="17.2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26">
        <f t="shared" si="0"/>
        <v>0</v>
      </c>
      <c r="AI34" s="227">
        <f t="shared" si="1"/>
        <v>0</v>
      </c>
      <c r="AJ34" s="221">
        <f t="shared" si="2"/>
        <v>0</v>
      </c>
    </row>
    <row r="35" spans="1:36" ht="17.2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26">
        <f t="shared" si="0"/>
        <v>0</v>
      </c>
      <c r="AI35" s="227">
        <f t="shared" si="1"/>
        <v>0</v>
      </c>
      <c r="AJ35" s="221">
        <f t="shared" si="2"/>
        <v>0</v>
      </c>
    </row>
    <row r="36" spans="1:36" ht="17.2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26">
        <f t="shared" si="0"/>
        <v>0</v>
      </c>
      <c r="AI36" s="227">
        <f t="shared" si="1"/>
        <v>0</v>
      </c>
      <c r="AJ36" s="221">
        <f t="shared" si="2"/>
        <v>0</v>
      </c>
    </row>
    <row r="37" spans="1:36" ht="17.2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26">
        <f t="shared" si="0"/>
        <v>0</v>
      </c>
      <c r="AI37" s="227">
        <f t="shared" si="1"/>
        <v>0</v>
      </c>
      <c r="AJ37" s="221">
        <f t="shared" si="2"/>
        <v>0</v>
      </c>
    </row>
    <row r="38" spans="1:36" ht="17.2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26">
        <f t="shared" si="0"/>
        <v>0</v>
      </c>
      <c r="AI38" s="227">
        <f t="shared" si="1"/>
        <v>0</v>
      </c>
      <c r="AJ38" s="221">
        <f t="shared" si="2"/>
        <v>0</v>
      </c>
    </row>
    <row r="39" spans="1:36" ht="17.2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26">
        <f t="shared" si="0"/>
        <v>0</v>
      </c>
      <c r="AI39" s="227">
        <f t="shared" si="1"/>
        <v>0</v>
      </c>
      <c r="AJ39" s="221">
        <f t="shared" si="2"/>
        <v>0</v>
      </c>
    </row>
    <row r="40" spans="1:36" ht="17.2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26">
        <f t="shared" si="0"/>
        <v>0</v>
      </c>
      <c r="AI40" s="227">
        <f t="shared" si="1"/>
        <v>0</v>
      </c>
      <c r="AJ40" s="221">
        <f t="shared" si="2"/>
        <v>0</v>
      </c>
    </row>
    <row r="41" spans="1:36" ht="17.2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26">
        <f t="shared" si="0"/>
        <v>0</v>
      </c>
      <c r="AI41" s="227">
        <f t="shared" si="1"/>
        <v>0</v>
      </c>
      <c r="AJ41" s="221">
        <f t="shared" si="2"/>
        <v>0</v>
      </c>
    </row>
    <row r="42" spans="1:36" ht="17.2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26">
        <f t="shared" si="0"/>
        <v>0</v>
      </c>
      <c r="AI42" s="227">
        <f t="shared" si="1"/>
        <v>0</v>
      </c>
      <c r="AJ42" s="221">
        <f t="shared" si="2"/>
        <v>0</v>
      </c>
    </row>
    <row r="43" spans="1:36" ht="17.2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26">
        <f t="shared" si="0"/>
        <v>0</v>
      </c>
      <c r="AI43" s="227">
        <f t="shared" si="1"/>
        <v>0</v>
      </c>
      <c r="AJ43" s="221">
        <f t="shared" si="2"/>
        <v>0</v>
      </c>
    </row>
    <row r="44" spans="1:36" ht="17.2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26">
        <f t="shared" si="0"/>
        <v>0</v>
      </c>
      <c r="AI44" s="227">
        <f t="shared" si="1"/>
        <v>0</v>
      </c>
      <c r="AJ44" s="221">
        <f t="shared" si="2"/>
        <v>0</v>
      </c>
    </row>
    <row r="45" spans="1:36" ht="17.2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26">
        <f t="shared" si="0"/>
        <v>0</v>
      </c>
      <c r="AI45" s="227">
        <f t="shared" si="1"/>
        <v>0</v>
      </c>
      <c r="AJ45" s="221">
        <f t="shared" si="2"/>
        <v>0</v>
      </c>
    </row>
    <row r="46" spans="1:36" ht="17.2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26">
        <f t="shared" si="0"/>
        <v>0</v>
      </c>
      <c r="AI46" s="227">
        <f t="shared" si="1"/>
        <v>0</v>
      </c>
      <c r="AJ46" s="221">
        <f t="shared" si="2"/>
        <v>0</v>
      </c>
    </row>
    <row r="47" spans="1:36" ht="17.2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26">
        <f t="shared" si="0"/>
        <v>0</v>
      </c>
      <c r="AI47" s="227">
        <f t="shared" si="1"/>
        <v>0</v>
      </c>
      <c r="AJ47" s="221">
        <f t="shared" si="2"/>
        <v>0</v>
      </c>
    </row>
    <row r="48" spans="1:36" ht="17.2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26">
        <f t="shared" si="0"/>
        <v>0</v>
      </c>
      <c r="AI48" s="227">
        <f t="shared" si="1"/>
        <v>0</v>
      </c>
      <c r="AJ48" s="221">
        <f t="shared" si="2"/>
        <v>0</v>
      </c>
    </row>
    <row r="49" spans="1:36" ht="17.2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26">
        <f t="shared" si="0"/>
        <v>0</v>
      </c>
      <c r="AI49" s="227">
        <f t="shared" si="1"/>
        <v>0</v>
      </c>
      <c r="AJ49" s="221">
        <f>COUNTIF(D49:AG49,"Pre")</f>
        <v>0</v>
      </c>
    </row>
    <row r="50" spans="1:36" ht="17.2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26">
        <f t="shared" si="0"/>
        <v>0</v>
      </c>
      <c r="AI50" s="227">
        <f t="shared" si="1"/>
        <v>0</v>
      </c>
      <c r="AJ50" s="221">
        <f t="shared" si="2"/>
        <v>0</v>
      </c>
    </row>
    <row r="51" spans="1:36" ht="17.2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26">
        <f t="shared" si="0"/>
        <v>0</v>
      </c>
      <c r="AI51" s="227">
        <f t="shared" si="1"/>
        <v>0</v>
      </c>
      <c r="AJ51" s="221">
        <f t="shared" si="2"/>
        <v>0</v>
      </c>
    </row>
    <row r="52" spans="1:36" ht="17.2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26">
        <f t="shared" si="0"/>
        <v>0</v>
      </c>
      <c r="AI52" s="227">
        <f t="shared" si="1"/>
        <v>0</v>
      </c>
      <c r="AJ52" s="221">
        <f t="shared" si="2"/>
        <v>0</v>
      </c>
    </row>
    <row r="53" spans="1:36" ht="17.2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26">
        <f t="shared" si="0"/>
        <v>0</v>
      </c>
      <c r="AI53" s="227">
        <f t="shared" si="1"/>
        <v>0</v>
      </c>
      <c r="AJ53" s="221">
        <f t="shared" si="2"/>
        <v>0</v>
      </c>
    </row>
    <row r="54" spans="1:36" ht="17.25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26">
        <f t="shared" si="0"/>
        <v>0</v>
      </c>
      <c r="AI54" s="227">
        <f t="shared" si="1"/>
        <v>0</v>
      </c>
      <c r="AJ54" s="221">
        <f t="shared" si="2"/>
        <v>0</v>
      </c>
    </row>
    <row r="55" spans="1:36" ht="17.25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26">
        <f t="shared" si="0"/>
        <v>0</v>
      </c>
      <c r="AI55" s="227">
        <f t="shared" si="1"/>
        <v>0</v>
      </c>
      <c r="AJ55" s="221">
        <f t="shared" si="2"/>
        <v>0</v>
      </c>
    </row>
    <row r="56" spans="1:36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G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420"/>
      <c r="AI56" s="421"/>
      <c r="AJ56" s="421"/>
    </row>
    <row r="57" spans="1:36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G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422"/>
      <c r="AI57" s="408"/>
      <c r="AJ57" s="408"/>
    </row>
    <row r="58" spans="1:36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G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422"/>
      <c r="AI58" s="408"/>
      <c r="AJ58" s="408"/>
    </row>
    <row r="59" spans="1:36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</row>
    <row r="60" spans="1:36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  <c r="AJ60" s="423"/>
    </row>
    <row r="61" spans="1:36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  <c r="AJ61" s="408"/>
    </row>
    <row r="62" spans="1:36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  <c r="AJ62" s="408"/>
    </row>
    <row r="63" spans="1:36" ht="27" x14ac:dyDescent="0.25">
      <c r="A63" s="11"/>
      <c r="B63" s="11"/>
      <c r="C63" s="11"/>
    </row>
    <row r="64" spans="1:36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HJ8VZWnfqqPW5szh0WzJfGGprOD4gm1nCRaqoq7yomtKzISlDb9sc9yQ/FEV2aHX3q5ekPYzs0KhX1eSRrRZ0g==" saltValue="CEkKE6mQU4CxjDLqufxi4Q==" spinCount="100000" sheet="1" objects="1" scenarios="1"/>
  <mergeCells count="26">
    <mergeCell ref="U61:W61"/>
    <mergeCell ref="AE61:AJ61"/>
    <mergeCell ref="U62:W62"/>
    <mergeCell ref="AE62:AJ62"/>
    <mergeCell ref="AI8:AI9"/>
    <mergeCell ref="AJ8:AJ9"/>
    <mergeCell ref="A56:B58"/>
    <mergeCell ref="AH56:AJ58"/>
    <mergeCell ref="U60:W60"/>
    <mergeCell ref="AE60:AJ60"/>
    <mergeCell ref="A4:F4"/>
    <mergeCell ref="G4:S4"/>
    <mergeCell ref="T4:AB4"/>
    <mergeCell ref="AC4:AJ4"/>
    <mergeCell ref="A5:A9"/>
    <mergeCell ref="B5:B9"/>
    <mergeCell ref="C5:C9"/>
    <mergeCell ref="D5:S7"/>
    <mergeCell ref="T5:AJ7"/>
    <mergeCell ref="AH8:AH9"/>
    <mergeCell ref="A1:S1"/>
    <mergeCell ref="T1:AJ1"/>
    <mergeCell ref="A2:S2"/>
    <mergeCell ref="T2:AJ2"/>
    <mergeCell ref="A3:S3"/>
    <mergeCell ref="T3:AJ3"/>
  </mergeCells>
  <conditionalFormatting sqref="D10:AG55">
    <cfRule type="containsText" dxfId="16" priority="1" operator="containsText" text="Le">
      <formula>NOT(ISERROR(SEARCH("Le",D10)))</formula>
    </cfRule>
    <cfRule type="containsText" dxfId="15" priority="2" operator="containsText" text="Ab">
      <formula>NOT(ISERROR(SEARCH("Ab",D10)))</formula>
    </cfRule>
    <cfRule type="containsText" dxfId="14" priority="3" operator="containsText" text="Le">
      <formula>NOT(ISERROR(SEARCH("Le",D10)))</formula>
    </cfRule>
    <cfRule type="containsText" dxfId="13" priority="4" operator="containsText" text="Le">
      <formula>NOT(ISERROR(SEARCH("Le",D10)))</formula>
    </cfRule>
    <cfRule type="containsText" dxfId="12" priority="5" operator="containsText" text="Ab">
      <formula>NOT(ISERROR(SEARCH("Ab",D10)))</formula>
    </cfRule>
    <cfRule type="containsText" dxfId="11" priority="6" operator="containsText" text="Ab">
      <formula>NOT(ISERROR(SEARCH("Ab",D10)))</formula>
    </cfRule>
    <cfRule type="containsText" dxfId="10" priority="7" operator="containsText" text="Ab">
      <formula>NOT(ISERROR(SEARCH("Ab",D10)))</formula>
    </cfRule>
    <cfRule type="containsText" dxfId="9" priority="8" operator="containsText" text="Ab">
      <formula>NOT(ISERROR(SEARCH("Ab",D10)))</formula>
    </cfRule>
    <cfRule type="containsText" dxfId="8" priority="9" operator="containsText" text="Le">
      <formula>NOT(ISERROR(SEARCH("Le",D10)))</formula>
    </cfRule>
    <cfRule type="containsText" dxfId="7" priority="10" operator="containsText" text="Ab">
      <formula>NOT(ISERROR(SEARCH("Ab",D10)))</formula>
    </cfRule>
    <cfRule type="containsText" dxfId="6" priority="11" operator="containsText" text="Ab">
      <formula>NOT(ISERROR(SEARCH("Ab",D10)))</formula>
    </cfRule>
    <cfRule type="containsText" dxfId="5" priority="12" operator="containsText" text="ลา">
      <formula>NOT(ISERROR(SEARCH("ลา",D10)))</formula>
    </cfRule>
    <cfRule type="containsText" dxfId="4" priority="13" operator="containsText" text="ขาด">
      <formula>NOT(ISERROR(SEARCH("ขาด",D10)))</formula>
    </cfRule>
    <cfRule type="containsText" dxfId="3" priority="14" operator="containsText" text="มา">
      <formula>NOT(ISERROR(SEARCH("มา",D10)))</formula>
    </cfRule>
    <cfRule type="containsText" dxfId="2" priority="15" operator="containsText" text="Le">
      <formula>NOT(ISERROR(SEARCH("Le",D10)))</formula>
    </cfRule>
    <cfRule type="containsText" dxfId="1" priority="16" operator="containsText" text="Ab">
      <formula>NOT(ISERROR(SEARCH("Ab",D10)))</formula>
    </cfRule>
    <cfRule type="containsText" dxfId="0" priority="17" operator="containsText" text="Pre">
      <formula>NOT(ISERROR(SEARCH("Pre",D10)))</formula>
    </cfRule>
  </conditionalFormatting>
  <dataValidations count="2">
    <dataValidation type="list" allowBlank="1" showInputMessage="1" showErrorMessage="1" sqref="D9:AG9" xr:uid="{00000000-0002-0000-1000-000000000000}">
      <formula1>"MON.,TUE.,WED.,THU.,FRI."</formula1>
    </dataValidation>
    <dataValidation type="list" allowBlank="1" showInputMessage="1" showErrorMessage="1" sqref="D10:AG55" xr:uid="{E2F6EDD6-FCD6-499B-8920-2C84319DB471}">
      <formula1>"Ab,Le,Pre"</formula1>
    </dataValidation>
  </dataValidations>
  <pageMargins left="0.9055118110236221" right="0.70866141732283472" top="0.74803149606299213" bottom="0.74803149606299213" header="0.31496062992125984" footer="0.31496062992125984"/>
  <pageSetup paperSize="5" scale="96" orientation="portrait" horizontalDpi="4294967293" r:id="rId1"/>
  <colBreaks count="1" manualBreakCount="1">
    <brk id="14" max="61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S67"/>
  <sheetViews>
    <sheetView showZeros="0" view="pageBreakPreview" topLeftCell="A31" zoomScaleNormal="100" zoomScaleSheetLayoutView="100" workbookViewId="0">
      <selection activeCell="I41" sqref="I41"/>
    </sheetView>
  </sheetViews>
  <sheetFormatPr defaultColWidth="9" defaultRowHeight="16.8" x14ac:dyDescent="0.25"/>
  <cols>
    <col min="1" max="1" width="6.19921875" style="12" customWidth="1"/>
    <col min="2" max="2" width="33.3984375" style="12" customWidth="1"/>
    <col min="3" max="15" width="6.59765625" style="12" customWidth="1"/>
    <col min="16" max="16" width="8.19921875" style="19" customWidth="1"/>
    <col min="17" max="16384" width="9" style="12"/>
  </cols>
  <sheetData>
    <row r="1" spans="1:19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223"/>
      <c r="R1" s="223"/>
      <c r="S1" s="223"/>
    </row>
    <row r="2" spans="1:19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224"/>
      <c r="R2" s="224"/>
      <c r="S2" s="224"/>
    </row>
    <row r="3" spans="1:19" ht="24.6" x14ac:dyDescent="0.25">
      <c r="A3" s="407" t="str">
        <f>"Summary of Attendance recording of"&amp;" "&amp;'General information'!B7&amp;" Department  Subject Code: "&amp;'General information'!B8&amp;" Subject: "&amp;'General information'!B9&amp;"  "&amp;'General information'!B5</f>
        <v xml:space="preserve">Summary of Attendance recording of  Department  Subject Code:  Subject: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</row>
    <row r="4" spans="1:19" ht="24.6" x14ac:dyDescent="0.25">
      <c r="A4" s="442" t="str">
        <f>"  Teacher "&amp;'General information'!B11</f>
        <v xml:space="preserve">  Teacher 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</row>
    <row r="5" spans="1:19" ht="14.25" customHeight="1" x14ac:dyDescent="0.25">
      <c r="A5" s="424" t="s">
        <v>36</v>
      </c>
      <c r="B5" s="424" t="s">
        <v>38</v>
      </c>
      <c r="C5" s="460" t="s">
        <v>135</v>
      </c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2"/>
    </row>
    <row r="6" spans="1:19" ht="14.25" customHeight="1" x14ac:dyDescent="0.25">
      <c r="A6" s="425"/>
      <c r="B6" s="425"/>
      <c r="C6" s="463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64"/>
    </row>
    <row r="7" spans="1:19" ht="18.75" customHeight="1" x14ac:dyDescent="0.25">
      <c r="A7" s="425"/>
      <c r="B7" s="425"/>
      <c r="C7" s="465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66"/>
    </row>
    <row r="8" spans="1:19" ht="18.75" customHeight="1" x14ac:dyDescent="0.25">
      <c r="A8" s="425"/>
      <c r="B8" s="425"/>
      <c r="C8" s="231" t="s">
        <v>92</v>
      </c>
      <c r="D8" s="231" t="s">
        <v>112</v>
      </c>
      <c r="E8" s="231" t="s">
        <v>113</v>
      </c>
      <c r="F8" s="231" t="s">
        <v>115</v>
      </c>
      <c r="G8" s="231" t="s">
        <v>114</v>
      </c>
      <c r="H8" s="231" t="s">
        <v>116</v>
      </c>
      <c r="I8" s="231" t="s">
        <v>117</v>
      </c>
      <c r="J8" s="231" t="s">
        <v>118</v>
      </c>
      <c r="K8" s="231" t="s">
        <v>119</v>
      </c>
      <c r="L8" s="231" t="s">
        <v>120</v>
      </c>
      <c r="M8" s="231" t="s">
        <v>121</v>
      </c>
      <c r="N8" s="231" t="s">
        <v>133</v>
      </c>
      <c r="O8" s="231" t="s">
        <v>65</v>
      </c>
      <c r="P8" s="424" t="s">
        <v>26</v>
      </c>
    </row>
    <row r="9" spans="1:19" ht="18.75" customHeight="1" x14ac:dyDescent="0.25">
      <c r="A9" s="426"/>
      <c r="B9" s="426"/>
      <c r="C9" s="232">
        <f>May!I60</f>
        <v>0</v>
      </c>
      <c r="D9" s="232">
        <f>Jun!I60</f>
        <v>0</v>
      </c>
      <c r="E9" s="232">
        <f>Jul!I60</f>
        <v>0</v>
      </c>
      <c r="F9" s="232">
        <f>Aug!I60</f>
        <v>0</v>
      </c>
      <c r="G9" s="232">
        <f>Sep!I60</f>
        <v>0</v>
      </c>
      <c r="H9" s="232">
        <f>Oct!I60</f>
        <v>0</v>
      </c>
      <c r="I9" s="232">
        <f>Nov!I60</f>
        <v>0</v>
      </c>
      <c r="J9" s="232">
        <f>Dec!I60</f>
        <v>0</v>
      </c>
      <c r="K9" s="232">
        <f>Jan!I60</f>
        <v>0</v>
      </c>
      <c r="L9" s="232">
        <f>Feb!I60</f>
        <v>0</v>
      </c>
      <c r="M9" s="232">
        <f>Mar!I60</f>
        <v>0</v>
      </c>
      <c r="N9" s="232">
        <f>April!I60</f>
        <v>0</v>
      </c>
      <c r="O9" s="232">
        <f>SUM(C9:N9)</f>
        <v>0</v>
      </c>
      <c r="P9" s="426"/>
    </row>
    <row r="10" spans="1:19" ht="24" customHeight="1" x14ac:dyDescent="0.25">
      <c r="A10" s="117">
        <f>PP.5!A7</f>
        <v>0</v>
      </c>
      <c r="B10" s="120">
        <f>PP.5!D7</f>
        <v>0</v>
      </c>
      <c r="C10" s="118">
        <f>May!AK10</f>
        <v>0</v>
      </c>
      <c r="D10" s="118">
        <f>Jun!AJ10</f>
        <v>0</v>
      </c>
      <c r="E10" s="118">
        <f>Jul!AK10</f>
        <v>0</v>
      </c>
      <c r="F10" s="118">
        <f>Aug!AK10</f>
        <v>0</v>
      </c>
      <c r="G10" s="118">
        <f>Sep!AJ10</f>
        <v>0</v>
      </c>
      <c r="H10" s="118">
        <f>Oct!AK10</f>
        <v>0</v>
      </c>
      <c r="I10" s="118">
        <f>Nov!AJ10</f>
        <v>0</v>
      </c>
      <c r="J10" s="118">
        <f>Dec!AK10</f>
        <v>0</v>
      </c>
      <c r="K10" s="118">
        <f>Jan!AK10</f>
        <v>0</v>
      </c>
      <c r="L10" s="119">
        <f>Feb!AI10</f>
        <v>0</v>
      </c>
      <c r="M10" s="118">
        <f>Mar!AK10</f>
        <v>0</v>
      </c>
      <c r="N10" s="118">
        <f>April!AJ10</f>
        <v>0</v>
      </c>
      <c r="O10" s="118">
        <f>SUM(C10:N10)</f>
        <v>0</v>
      </c>
      <c r="P10" s="233" t="e">
        <f>(O10*100)/$O$9</f>
        <v>#DIV/0!</v>
      </c>
    </row>
    <row r="11" spans="1:19" ht="24.6" x14ac:dyDescent="0.25">
      <c r="A11" s="117">
        <f>PP.5!A8</f>
        <v>0</v>
      </c>
      <c r="B11" s="120">
        <f>PP.5!D8</f>
        <v>0</v>
      </c>
      <c r="C11" s="118">
        <f>May!AK11</f>
        <v>0</v>
      </c>
      <c r="D11" s="118">
        <f>Jun!AJ11</f>
        <v>0</v>
      </c>
      <c r="E11" s="118">
        <f>Jul!AK11</f>
        <v>0</v>
      </c>
      <c r="F11" s="118">
        <f>Aug!AK11</f>
        <v>0</v>
      </c>
      <c r="G11" s="118">
        <f>Sep!AJ11</f>
        <v>0</v>
      </c>
      <c r="H11" s="118">
        <f>Oct!AK11</f>
        <v>0</v>
      </c>
      <c r="I11" s="118">
        <f>Nov!AJ11</f>
        <v>0</v>
      </c>
      <c r="J11" s="118">
        <f>Dec!AK11</f>
        <v>0</v>
      </c>
      <c r="K11" s="118">
        <f>Jan!AK11</f>
        <v>0</v>
      </c>
      <c r="L11" s="119">
        <f>Feb!AI11</f>
        <v>0</v>
      </c>
      <c r="M11" s="118">
        <f>Mar!AK11</f>
        <v>0</v>
      </c>
      <c r="N11" s="118">
        <f>April!AJ11</f>
        <v>0</v>
      </c>
      <c r="O11" s="118">
        <f t="shared" ref="O11:O53" si="0">SUM(C11:N11)</f>
        <v>0</v>
      </c>
      <c r="P11" s="233" t="e">
        <f t="shared" ref="P11:P54" si="1">(O11*100)/$O$9</f>
        <v>#DIV/0!</v>
      </c>
    </row>
    <row r="12" spans="1:19" ht="24.6" x14ac:dyDescent="0.25">
      <c r="A12" s="117">
        <f>PP.5!A9</f>
        <v>0</v>
      </c>
      <c r="B12" s="120">
        <f>PP.5!D9</f>
        <v>0</v>
      </c>
      <c r="C12" s="118">
        <f>May!AK12</f>
        <v>0</v>
      </c>
      <c r="D12" s="118">
        <f>Jun!AJ12</f>
        <v>0</v>
      </c>
      <c r="E12" s="118">
        <f>Jul!AK12</f>
        <v>0</v>
      </c>
      <c r="F12" s="118">
        <f>Aug!AK12</f>
        <v>0</v>
      </c>
      <c r="G12" s="118">
        <f>Sep!AJ12</f>
        <v>0</v>
      </c>
      <c r="H12" s="118">
        <f>Oct!AK12</f>
        <v>0</v>
      </c>
      <c r="I12" s="118">
        <f>Nov!AJ12</f>
        <v>0</v>
      </c>
      <c r="J12" s="118">
        <f>Dec!AK12</f>
        <v>0</v>
      </c>
      <c r="K12" s="118">
        <f>Jan!AK12</f>
        <v>0</v>
      </c>
      <c r="L12" s="119">
        <f>Feb!AI12</f>
        <v>0</v>
      </c>
      <c r="M12" s="118">
        <f>Mar!AK12</f>
        <v>0</v>
      </c>
      <c r="N12" s="118">
        <f>April!AJ12</f>
        <v>0</v>
      </c>
      <c r="O12" s="118">
        <f t="shared" si="0"/>
        <v>0</v>
      </c>
      <c r="P12" s="233" t="e">
        <f t="shared" si="1"/>
        <v>#DIV/0!</v>
      </c>
    </row>
    <row r="13" spans="1:19" ht="24.6" x14ac:dyDescent="0.25">
      <c r="A13" s="117">
        <f>PP.5!A10</f>
        <v>0</v>
      </c>
      <c r="B13" s="120">
        <f>PP.5!D10</f>
        <v>0</v>
      </c>
      <c r="C13" s="118">
        <f>May!AK13</f>
        <v>0</v>
      </c>
      <c r="D13" s="118">
        <f>Jun!AJ13</f>
        <v>0</v>
      </c>
      <c r="E13" s="118">
        <f>Jul!AK13</f>
        <v>0</v>
      </c>
      <c r="F13" s="118">
        <f>Aug!AK13</f>
        <v>0</v>
      </c>
      <c r="G13" s="118">
        <f>Sep!AJ13</f>
        <v>0</v>
      </c>
      <c r="H13" s="118">
        <f>Oct!AK13</f>
        <v>0</v>
      </c>
      <c r="I13" s="118">
        <f>Nov!AJ13</f>
        <v>0</v>
      </c>
      <c r="J13" s="118">
        <f>Dec!AK13</f>
        <v>0</v>
      </c>
      <c r="K13" s="118">
        <f>Jan!AK13</f>
        <v>0</v>
      </c>
      <c r="L13" s="119">
        <f>Feb!AI13</f>
        <v>0</v>
      </c>
      <c r="M13" s="118">
        <f>Mar!AK13</f>
        <v>0</v>
      </c>
      <c r="N13" s="118">
        <f>April!AJ13</f>
        <v>0</v>
      </c>
      <c r="O13" s="118">
        <f t="shared" si="0"/>
        <v>0</v>
      </c>
      <c r="P13" s="233" t="e">
        <f t="shared" si="1"/>
        <v>#DIV/0!</v>
      </c>
    </row>
    <row r="14" spans="1:19" ht="24.6" x14ac:dyDescent="0.25">
      <c r="A14" s="117">
        <f>PP.5!A11</f>
        <v>0</v>
      </c>
      <c r="B14" s="120">
        <f>PP.5!D11</f>
        <v>0</v>
      </c>
      <c r="C14" s="118">
        <f>May!AK14</f>
        <v>0</v>
      </c>
      <c r="D14" s="118">
        <f>Jun!AJ14</f>
        <v>0</v>
      </c>
      <c r="E14" s="118">
        <f>Jul!AK14</f>
        <v>0</v>
      </c>
      <c r="F14" s="118">
        <f>Aug!AK14</f>
        <v>0</v>
      </c>
      <c r="G14" s="118">
        <f>Sep!AJ14</f>
        <v>0</v>
      </c>
      <c r="H14" s="118">
        <f>Oct!AK14</f>
        <v>0</v>
      </c>
      <c r="I14" s="118">
        <f>Nov!AJ14</f>
        <v>0</v>
      </c>
      <c r="J14" s="118">
        <f>Dec!AK14</f>
        <v>0</v>
      </c>
      <c r="K14" s="118">
        <f>Jan!AK14</f>
        <v>0</v>
      </c>
      <c r="L14" s="119">
        <f>Feb!AI14</f>
        <v>0</v>
      </c>
      <c r="M14" s="118">
        <f>Mar!AK14</f>
        <v>0</v>
      </c>
      <c r="N14" s="118">
        <f>April!AJ14</f>
        <v>0</v>
      </c>
      <c r="O14" s="118">
        <f t="shared" si="0"/>
        <v>0</v>
      </c>
      <c r="P14" s="233" t="e">
        <f t="shared" si="1"/>
        <v>#DIV/0!</v>
      </c>
    </row>
    <row r="15" spans="1:19" ht="24.6" x14ac:dyDescent="0.25">
      <c r="A15" s="117">
        <f>PP.5!A12</f>
        <v>0</v>
      </c>
      <c r="B15" s="120">
        <f>PP.5!D12</f>
        <v>0</v>
      </c>
      <c r="C15" s="118">
        <f>May!AK15</f>
        <v>0</v>
      </c>
      <c r="D15" s="118">
        <f>Jun!AJ15</f>
        <v>0</v>
      </c>
      <c r="E15" s="118">
        <f>Jul!AK15</f>
        <v>0</v>
      </c>
      <c r="F15" s="118">
        <f>Aug!AK15</f>
        <v>0</v>
      </c>
      <c r="G15" s="118">
        <f>Sep!AJ15</f>
        <v>0</v>
      </c>
      <c r="H15" s="118">
        <f>Oct!AK15</f>
        <v>0</v>
      </c>
      <c r="I15" s="118">
        <f>Nov!AJ15</f>
        <v>0</v>
      </c>
      <c r="J15" s="118">
        <f>Dec!AK15</f>
        <v>0</v>
      </c>
      <c r="K15" s="118">
        <f>Jan!AK15</f>
        <v>0</v>
      </c>
      <c r="L15" s="119">
        <f>Feb!AI15</f>
        <v>0</v>
      </c>
      <c r="M15" s="118">
        <f>Mar!AK15</f>
        <v>0</v>
      </c>
      <c r="N15" s="118">
        <f>April!AJ15</f>
        <v>0</v>
      </c>
      <c r="O15" s="118">
        <f t="shared" si="0"/>
        <v>0</v>
      </c>
      <c r="P15" s="233" t="e">
        <f t="shared" si="1"/>
        <v>#DIV/0!</v>
      </c>
    </row>
    <row r="16" spans="1:19" ht="24.6" x14ac:dyDescent="0.25">
      <c r="A16" s="117">
        <f>PP.5!A13</f>
        <v>0</v>
      </c>
      <c r="B16" s="120">
        <f>PP.5!D13</f>
        <v>0</v>
      </c>
      <c r="C16" s="118">
        <f>May!AK16</f>
        <v>0</v>
      </c>
      <c r="D16" s="118">
        <f>Jun!AJ16</f>
        <v>0</v>
      </c>
      <c r="E16" s="118">
        <f>Jul!AK16</f>
        <v>0</v>
      </c>
      <c r="F16" s="118">
        <f>Aug!AK16</f>
        <v>0</v>
      </c>
      <c r="G16" s="118">
        <f>Sep!AJ16</f>
        <v>0</v>
      </c>
      <c r="H16" s="118">
        <f>Oct!AK16</f>
        <v>0</v>
      </c>
      <c r="I16" s="118">
        <f>Nov!AJ16</f>
        <v>0</v>
      </c>
      <c r="J16" s="118">
        <f>Dec!AK16</f>
        <v>0</v>
      </c>
      <c r="K16" s="118">
        <f>Jan!AK16</f>
        <v>0</v>
      </c>
      <c r="L16" s="119">
        <f>Feb!AI16</f>
        <v>0</v>
      </c>
      <c r="M16" s="118">
        <f>Mar!AK16</f>
        <v>0</v>
      </c>
      <c r="N16" s="118">
        <f>April!AJ16</f>
        <v>0</v>
      </c>
      <c r="O16" s="118">
        <f t="shared" si="0"/>
        <v>0</v>
      </c>
      <c r="P16" s="233" t="e">
        <f t="shared" si="1"/>
        <v>#DIV/0!</v>
      </c>
    </row>
    <row r="17" spans="1:16" ht="24.6" x14ac:dyDescent="0.25">
      <c r="A17" s="117">
        <f>PP.5!A14</f>
        <v>0</v>
      </c>
      <c r="B17" s="120">
        <f>PP.5!D14</f>
        <v>0</v>
      </c>
      <c r="C17" s="118">
        <f>May!AK17</f>
        <v>0</v>
      </c>
      <c r="D17" s="118">
        <f>Jun!AJ17</f>
        <v>0</v>
      </c>
      <c r="E17" s="118">
        <f>Jul!AK17</f>
        <v>0</v>
      </c>
      <c r="F17" s="118">
        <f>Aug!AK17</f>
        <v>0</v>
      </c>
      <c r="G17" s="118">
        <f>Sep!AJ17</f>
        <v>0</v>
      </c>
      <c r="H17" s="118">
        <f>Oct!AK17</f>
        <v>0</v>
      </c>
      <c r="I17" s="118">
        <f>Nov!AJ17</f>
        <v>0</v>
      </c>
      <c r="J17" s="118">
        <f>Dec!AK17</f>
        <v>0</v>
      </c>
      <c r="K17" s="118">
        <f>Jan!AK17</f>
        <v>0</v>
      </c>
      <c r="L17" s="119">
        <f>Feb!AI17</f>
        <v>0</v>
      </c>
      <c r="M17" s="118">
        <f>Mar!AK17</f>
        <v>0</v>
      </c>
      <c r="N17" s="118">
        <f>April!AJ17</f>
        <v>0</v>
      </c>
      <c r="O17" s="118">
        <f t="shared" si="0"/>
        <v>0</v>
      </c>
      <c r="P17" s="233" t="e">
        <f t="shared" si="1"/>
        <v>#DIV/0!</v>
      </c>
    </row>
    <row r="18" spans="1:16" ht="24.6" x14ac:dyDescent="0.25">
      <c r="A18" s="117">
        <f>PP.5!A15</f>
        <v>0</v>
      </c>
      <c r="B18" s="120">
        <f>PP.5!D15</f>
        <v>0</v>
      </c>
      <c r="C18" s="118">
        <f>May!AK18</f>
        <v>0</v>
      </c>
      <c r="D18" s="118">
        <f>Jun!AJ18</f>
        <v>0</v>
      </c>
      <c r="E18" s="118">
        <f>Jul!AK18</f>
        <v>0</v>
      </c>
      <c r="F18" s="118">
        <f>Aug!AK18</f>
        <v>0</v>
      </c>
      <c r="G18" s="118">
        <f>Sep!AJ18</f>
        <v>0</v>
      </c>
      <c r="H18" s="118">
        <f>Oct!AK18</f>
        <v>0</v>
      </c>
      <c r="I18" s="118">
        <f>Nov!AJ18</f>
        <v>0</v>
      </c>
      <c r="J18" s="118">
        <f>Dec!AK18</f>
        <v>0</v>
      </c>
      <c r="K18" s="118">
        <f>Jan!AK18</f>
        <v>0</v>
      </c>
      <c r="L18" s="119">
        <f>Feb!AI18</f>
        <v>0</v>
      </c>
      <c r="M18" s="118">
        <f>Mar!AK18</f>
        <v>0</v>
      </c>
      <c r="N18" s="118">
        <f>April!AJ18</f>
        <v>0</v>
      </c>
      <c r="O18" s="118">
        <f t="shared" si="0"/>
        <v>0</v>
      </c>
      <c r="P18" s="233" t="e">
        <f t="shared" si="1"/>
        <v>#DIV/0!</v>
      </c>
    </row>
    <row r="19" spans="1:16" ht="24.6" x14ac:dyDescent="0.25">
      <c r="A19" s="117">
        <f>PP.5!A16</f>
        <v>0</v>
      </c>
      <c r="B19" s="120">
        <f>PP.5!D16</f>
        <v>0</v>
      </c>
      <c r="C19" s="118">
        <f>May!AK19</f>
        <v>0</v>
      </c>
      <c r="D19" s="118">
        <f>Jun!AJ19</f>
        <v>0</v>
      </c>
      <c r="E19" s="118">
        <f>Jul!AK19</f>
        <v>0</v>
      </c>
      <c r="F19" s="118">
        <f>Aug!AK19</f>
        <v>0</v>
      </c>
      <c r="G19" s="118">
        <f>Sep!AJ19</f>
        <v>0</v>
      </c>
      <c r="H19" s="118">
        <f>Oct!AK19</f>
        <v>0</v>
      </c>
      <c r="I19" s="118">
        <f>Nov!AJ19</f>
        <v>0</v>
      </c>
      <c r="J19" s="118">
        <f>Dec!AK19</f>
        <v>0</v>
      </c>
      <c r="K19" s="118">
        <f>Jan!AK19</f>
        <v>0</v>
      </c>
      <c r="L19" s="119">
        <f>Feb!AI19</f>
        <v>0</v>
      </c>
      <c r="M19" s="118">
        <f>Mar!AK19</f>
        <v>0</v>
      </c>
      <c r="N19" s="118">
        <f>April!AJ19</f>
        <v>0</v>
      </c>
      <c r="O19" s="118">
        <f t="shared" si="0"/>
        <v>0</v>
      </c>
      <c r="P19" s="233" t="e">
        <f t="shared" si="1"/>
        <v>#DIV/0!</v>
      </c>
    </row>
    <row r="20" spans="1:16" ht="24.6" x14ac:dyDescent="0.25">
      <c r="A20" s="117">
        <f>PP.5!A17</f>
        <v>0</v>
      </c>
      <c r="B20" s="120">
        <f>PP.5!D17</f>
        <v>0</v>
      </c>
      <c r="C20" s="118">
        <f>May!AK20</f>
        <v>0</v>
      </c>
      <c r="D20" s="118">
        <f>Jun!AJ20</f>
        <v>0</v>
      </c>
      <c r="E20" s="118">
        <f>Jul!AK20</f>
        <v>0</v>
      </c>
      <c r="F20" s="118">
        <f>Aug!AK20</f>
        <v>0</v>
      </c>
      <c r="G20" s="118">
        <f>Sep!AJ20</f>
        <v>0</v>
      </c>
      <c r="H20" s="118">
        <f>Oct!AK20</f>
        <v>0</v>
      </c>
      <c r="I20" s="118">
        <f>Nov!AJ20</f>
        <v>0</v>
      </c>
      <c r="J20" s="118">
        <f>Dec!AK20</f>
        <v>0</v>
      </c>
      <c r="K20" s="118">
        <f>Jan!AK20</f>
        <v>0</v>
      </c>
      <c r="L20" s="119">
        <f>Feb!AI20</f>
        <v>0</v>
      </c>
      <c r="M20" s="118">
        <f>Mar!AK20</f>
        <v>0</v>
      </c>
      <c r="N20" s="118">
        <f>April!AJ20</f>
        <v>0</v>
      </c>
      <c r="O20" s="118">
        <f t="shared" si="0"/>
        <v>0</v>
      </c>
      <c r="P20" s="233" t="e">
        <f t="shared" si="1"/>
        <v>#DIV/0!</v>
      </c>
    </row>
    <row r="21" spans="1:16" ht="24.6" x14ac:dyDescent="0.25">
      <c r="A21" s="117">
        <f>PP.5!A18</f>
        <v>0</v>
      </c>
      <c r="B21" s="120">
        <f>PP.5!D18</f>
        <v>0</v>
      </c>
      <c r="C21" s="118">
        <f>May!AK21</f>
        <v>0</v>
      </c>
      <c r="D21" s="118">
        <f>Jun!AJ21</f>
        <v>0</v>
      </c>
      <c r="E21" s="118">
        <f>Jul!AK21</f>
        <v>0</v>
      </c>
      <c r="F21" s="118">
        <f>Aug!AK21</f>
        <v>0</v>
      </c>
      <c r="G21" s="118">
        <f>Sep!AJ21</f>
        <v>0</v>
      </c>
      <c r="H21" s="118">
        <f>Oct!AK21</f>
        <v>0</v>
      </c>
      <c r="I21" s="118">
        <f>Nov!AJ21</f>
        <v>0</v>
      </c>
      <c r="J21" s="118">
        <f>Dec!AK21</f>
        <v>0</v>
      </c>
      <c r="K21" s="118">
        <f>Jan!AK21</f>
        <v>0</v>
      </c>
      <c r="L21" s="119">
        <f>Feb!AI21</f>
        <v>0</v>
      </c>
      <c r="M21" s="118">
        <f>Mar!AK21</f>
        <v>0</v>
      </c>
      <c r="N21" s="118">
        <f>April!AJ21</f>
        <v>0</v>
      </c>
      <c r="O21" s="118">
        <f t="shared" si="0"/>
        <v>0</v>
      </c>
      <c r="P21" s="233" t="e">
        <f t="shared" si="1"/>
        <v>#DIV/0!</v>
      </c>
    </row>
    <row r="22" spans="1:16" ht="24.6" x14ac:dyDescent="0.25">
      <c r="A22" s="117">
        <f>PP.5!A19</f>
        <v>0</v>
      </c>
      <c r="B22" s="120">
        <f>PP.5!D19</f>
        <v>0</v>
      </c>
      <c r="C22" s="118">
        <f>May!AK22</f>
        <v>0</v>
      </c>
      <c r="D22" s="118">
        <f>Jun!AJ22</f>
        <v>0</v>
      </c>
      <c r="E22" s="118">
        <f>Jul!AK22</f>
        <v>0</v>
      </c>
      <c r="F22" s="118">
        <f>Aug!AK22</f>
        <v>0</v>
      </c>
      <c r="G22" s="118">
        <f>Sep!AJ22</f>
        <v>0</v>
      </c>
      <c r="H22" s="118">
        <f>Oct!AK22</f>
        <v>0</v>
      </c>
      <c r="I22" s="118">
        <f>Nov!AJ22</f>
        <v>0</v>
      </c>
      <c r="J22" s="118">
        <f>Dec!AK22</f>
        <v>0</v>
      </c>
      <c r="K22" s="118">
        <f>Jan!AK22</f>
        <v>0</v>
      </c>
      <c r="L22" s="119">
        <f>Feb!AI22</f>
        <v>0</v>
      </c>
      <c r="M22" s="118">
        <f>Mar!AK22</f>
        <v>0</v>
      </c>
      <c r="N22" s="118">
        <f>April!AJ22</f>
        <v>0</v>
      </c>
      <c r="O22" s="118">
        <f t="shared" si="0"/>
        <v>0</v>
      </c>
      <c r="P22" s="233" t="e">
        <f t="shared" si="1"/>
        <v>#DIV/0!</v>
      </c>
    </row>
    <row r="23" spans="1:16" ht="24.6" x14ac:dyDescent="0.25">
      <c r="A23" s="117">
        <f>PP.5!A20</f>
        <v>0</v>
      </c>
      <c r="B23" s="120">
        <f>PP.5!D20</f>
        <v>0</v>
      </c>
      <c r="C23" s="118">
        <f>May!AK23</f>
        <v>0</v>
      </c>
      <c r="D23" s="118">
        <f>Jun!AJ23</f>
        <v>0</v>
      </c>
      <c r="E23" s="118">
        <f>Jul!AK23</f>
        <v>0</v>
      </c>
      <c r="F23" s="118">
        <f>Aug!AK23</f>
        <v>0</v>
      </c>
      <c r="G23" s="118">
        <f>Sep!AJ23</f>
        <v>0</v>
      </c>
      <c r="H23" s="118">
        <f>Oct!AK23</f>
        <v>0</v>
      </c>
      <c r="I23" s="118">
        <f>Nov!AJ23</f>
        <v>0</v>
      </c>
      <c r="J23" s="118">
        <f>Dec!AK23</f>
        <v>0</v>
      </c>
      <c r="K23" s="118">
        <f>Jan!AK23</f>
        <v>0</v>
      </c>
      <c r="L23" s="119">
        <f>Feb!AI23</f>
        <v>0</v>
      </c>
      <c r="M23" s="118">
        <f>Mar!AK23</f>
        <v>0</v>
      </c>
      <c r="N23" s="118">
        <f>April!AJ23</f>
        <v>0</v>
      </c>
      <c r="O23" s="118">
        <f t="shared" si="0"/>
        <v>0</v>
      </c>
      <c r="P23" s="233" t="e">
        <f t="shared" si="1"/>
        <v>#DIV/0!</v>
      </c>
    </row>
    <row r="24" spans="1:16" ht="24.6" x14ac:dyDescent="0.25">
      <c r="A24" s="117">
        <f>PP.5!A21</f>
        <v>0</v>
      </c>
      <c r="B24" s="120">
        <f>PP.5!D21</f>
        <v>0</v>
      </c>
      <c r="C24" s="118">
        <f>May!AK24</f>
        <v>0</v>
      </c>
      <c r="D24" s="118">
        <f>Jun!AJ24</f>
        <v>0</v>
      </c>
      <c r="E24" s="118">
        <f>Jul!AK24</f>
        <v>0</v>
      </c>
      <c r="F24" s="118">
        <f>Aug!AK24</f>
        <v>0</v>
      </c>
      <c r="G24" s="118">
        <f>Sep!AJ24</f>
        <v>0</v>
      </c>
      <c r="H24" s="118">
        <f>Oct!AK24</f>
        <v>0</v>
      </c>
      <c r="I24" s="118">
        <f>Nov!AJ24</f>
        <v>0</v>
      </c>
      <c r="J24" s="118">
        <f>Dec!AK24</f>
        <v>0</v>
      </c>
      <c r="K24" s="118">
        <f>Jan!AK24</f>
        <v>0</v>
      </c>
      <c r="L24" s="119">
        <f>Feb!AI24</f>
        <v>0</v>
      </c>
      <c r="M24" s="118">
        <f>Mar!AK24</f>
        <v>0</v>
      </c>
      <c r="N24" s="118">
        <f>April!AJ24</f>
        <v>0</v>
      </c>
      <c r="O24" s="118">
        <f t="shared" si="0"/>
        <v>0</v>
      </c>
      <c r="P24" s="233" t="e">
        <f t="shared" si="1"/>
        <v>#DIV/0!</v>
      </c>
    </row>
    <row r="25" spans="1:16" ht="24.6" x14ac:dyDescent="0.25">
      <c r="A25" s="117">
        <f>PP.5!A22</f>
        <v>0</v>
      </c>
      <c r="B25" s="120">
        <f>PP.5!D22</f>
        <v>0</v>
      </c>
      <c r="C25" s="118">
        <f>May!AK25</f>
        <v>0</v>
      </c>
      <c r="D25" s="118">
        <f>Jun!AJ25</f>
        <v>0</v>
      </c>
      <c r="E25" s="118">
        <f>Jul!AK25</f>
        <v>0</v>
      </c>
      <c r="F25" s="118">
        <f>Aug!AK25</f>
        <v>0</v>
      </c>
      <c r="G25" s="118">
        <f>Sep!AJ25</f>
        <v>0</v>
      </c>
      <c r="H25" s="118">
        <f>Oct!AK25</f>
        <v>0</v>
      </c>
      <c r="I25" s="118">
        <f>Nov!AJ25</f>
        <v>0</v>
      </c>
      <c r="J25" s="118">
        <f>Dec!AK25</f>
        <v>0</v>
      </c>
      <c r="K25" s="118">
        <f>Jan!AK25</f>
        <v>0</v>
      </c>
      <c r="L25" s="119">
        <f>Feb!AI25</f>
        <v>0</v>
      </c>
      <c r="M25" s="118">
        <f>Mar!AK25</f>
        <v>0</v>
      </c>
      <c r="N25" s="118">
        <f>April!AJ25</f>
        <v>0</v>
      </c>
      <c r="O25" s="118">
        <f t="shared" si="0"/>
        <v>0</v>
      </c>
      <c r="P25" s="233" t="e">
        <f t="shared" si="1"/>
        <v>#DIV/0!</v>
      </c>
    </row>
    <row r="26" spans="1:16" ht="24.6" x14ac:dyDescent="0.25">
      <c r="A26" s="117">
        <f>PP.5!A23</f>
        <v>0</v>
      </c>
      <c r="B26" s="120">
        <f>PP.5!D23</f>
        <v>0</v>
      </c>
      <c r="C26" s="118">
        <f>May!AK26</f>
        <v>0</v>
      </c>
      <c r="D26" s="118">
        <f>Jun!AJ26</f>
        <v>0</v>
      </c>
      <c r="E26" s="118">
        <f>Jul!AK26</f>
        <v>0</v>
      </c>
      <c r="F26" s="118">
        <f>Aug!AK26</f>
        <v>0</v>
      </c>
      <c r="G26" s="118">
        <f>Sep!AJ26</f>
        <v>0</v>
      </c>
      <c r="H26" s="118">
        <f>Oct!AK26</f>
        <v>0</v>
      </c>
      <c r="I26" s="118">
        <f>Nov!AJ26</f>
        <v>0</v>
      </c>
      <c r="J26" s="118">
        <f>Dec!AK26</f>
        <v>0</v>
      </c>
      <c r="K26" s="118">
        <f>Jan!AK26</f>
        <v>0</v>
      </c>
      <c r="L26" s="119">
        <f>Feb!AI26</f>
        <v>0</v>
      </c>
      <c r="M26" s="118">
        <f>Mar!AK26</f>
        <v>0</v>
      </c>
      <c r="N26" s="118">
        <f>April!AJ26</f>
        <v>0</v>
      </c>
      <c r="O26" s="118">
        <f t="shared" si="0"/>
        <v>0</v>
      </c>
      <c r="P26" s="233" t="e">
        <f t="shared" si="1"/>
        <v>#DIV/0!</v>
      </c>
    </row>
    <row r="27" spans="1:16" ht="24.6" x14ac:dyDescent="0.25">
      <c r="A27" s="117">
        <f>PP.5!A24</f>
        <v>0</v>
      </c>
      <c r="B27" s="120">
        <f>PP.5!D24</f>
        <v>0</v>
      </c>
      <c r="C27" s="118">
        <f>May!AK27</f>
        <v>0</v>
      </c>
      <c r="D27" s="118">
        <f>Jun!AJ27</f>
        <v>0</v>
      </c>
      <c r="E27" s="118">
        <f>Jul!AK27</f>
        <v>0</v>
      </c>
      <c r="F27" s="118">
        <f>Aug!AK27</f>
        <v>0</v>
      </c>
      <c r="G27" s="118">
        <f>Sep!AJ27</f>
        <v>0</v>
      </c>
      <c r="H27" s="118">
        <f>Oct!AK27</f>
        <v>0</v>
      </c>
      <c r="I27" s="118">
        <f>Nov!AJ27</f>
        <v>0</v>
      </c>
      <c r="J27" s="118">
        <f>Dec!AK27</f>
        <v>0</v>
      </c>
      <c r="K27" s="118">
        <f>Jan!AK27</f>
        <v>0</v>
      </c>
      <c r="L27" s="119">
        <f>Feb!AI27</f>
        <v>0</v>
      </c>
      <c r="M27" s="118">
        <f>Mar!AK27</f>
        <v>0</v>
      </c>
      <c r="N27" s="118">
        <f>April!AJ27</f>
        <v>0</v>
      </c>
      <c r="O27" s="118">
        <f t="shared" si="0"/>
        <v>0</v>
      </c>
      <c r="P27" s="233" t="e">
        <f t="shared" si="1"/>
        <v>#DIV/0!</v>
      </c>
    </row>
    <row r="28" spans="1:16" ht="24.6" x14ac:dyDescent="0.25">
      <c r="A28" s="117">
        <f>PP.5!A25</f>
        <v>0</v>
      </c>
      <c r="B28" s="120">
        <f>PP.5!D25</f>
        <v>0</v>
      </c>
      <c r="C28" s="118">
        <f>May!AK28</f>
        <v>0</v>
      </c>
      <c r="D28" s="118">
        <f>Jun!AJ28</f>
        <v>0</v>
      </c>
      <c r="E28" s="118">
        <f>Jul!AK28</f>
        <v>0</v>
      </c>
      <c r="F28" s="118">
        <f>Aug!AK28</f>
        <v>0</v>
      </c>
      <c r="G28" s="118">
        <f>Sep!AJ28</f>
        <v>0</v>
      </c>
      <c r="H28" s="118">
        <f>Oct!AK28</f>
        <v>0</v>
      </c>
      <c r="I28" s="118">
        <f>Nov!AJ28</f>
        <v>0</v>
      </c>
      <c r="J28" s="118">
        <f>Dec!AK28</f>
        <v>0</v>
      </c>
      <c r="K28" s="118">
        <f>Jan!AK28</f>
        <v>0</v>
      </c>
      <c r="L28" s="119">
        <f>Feb!AI28</f>
        <v>0</v>
      </c>
      <c r="M28" s="118">
        <f>Mar!AK28</f>
        <v>0</v>
      </c>
      <c r="N28" s="118">
        <f>April!AJ28</f>
        <v>0</v>
      </c>
      <c r="O28" s="118">
        <f t="shared" si="0"/>
        <v>0</v>
      </c>
      <c r="P28" s="233" t="e">
        <f t="shared" si="1"/>
        <v>#DIV/0!</v>
      </c>
    </row>
    <row r="29" spans="1:16" ht="24.6" x14ac:dyDescent="0.25">
      <c r="A29" s="117">
        <f>PP.5!A26</f>
        <v>0</v>
      </c>
      <c r="B29" s="120">
        <f>PP.5!D26</f>
        <v>0</v>
      </c>
      <c r="C29" s="118">
        <f>May!AK29</f>
        <v>0</v>
      </c>
      <c r="D29" s="118">
        <f>Jun!AJ29</f>
        <v>0</v>
      </c>
      <c r="E29" s="118">
        <f>Jul!AK29</f>
        <v>0</v>
      </c>
      <c r="F29" s="118">
        <f>Aug!AK29</f>
        <v>0</v>
      </c>
      <c r="G29" s="118">
        <f>Sep!AJ29</f>
        <v>0</v>
      </c>
      <c r="H29" s="118">
        <f>Oct!AK29</f>
        <v>0</v>
      </c>
      <c r="I29" s="118">
        <f>Nov!AJ29</f>
        <v>0</v>
      </c>
      <c r="J29" s="118">
        <f>Dec!AK29</f>
        <v>0</v>
      </c>
      <c r="K29" s="118">
        <f>Jan!AK29</f>
        <v>0</v>
      </c>
      <c r="L29" s="119">
        <f>Feb!AI29</f>
        <v>0</v>
      </c>
      <c r="M29" s="118">
        <f>Mar!AK29</f>
        <v>0</v>
      </c>
      <c r="N29" s="118">
        <f>April!AJ29</f>
        <v>0</v>
      </c>
      <c r="O29" s="118">
        <f t="shared" si="0"/>
        <v>0</v>
      </c>
      <c r="P29" s="233" t="e">
        <f t="shared" si="1"/>
        <v>#DIV/0!</v>
      </c>
    </row>
    <row r="30" spans="1:16" ht="24.6" x14ac:dyDescent="0.25">
      <c r="A30" s="117">
        <f>PP.5!A27</f>
        <v>0</v>
      </c>
      <c r="B30" s="120">
        <f>PP.5!D27</f>
        <v>0</v>
      </c>
      <c r="C30" s="118">
        <f>May!AK30</f>
        <v>0</v>
      </c>
      <c r="D30" s="118">
        <f>Jun!AJ30</f>
        <v>0</v>
      </c>
      <c r="E30" s="118">
        <f>Jul!AK30</f>
        <v>0</v>
      </c>
      <c r="F30" s="118">
        <f>Aug!AK30</f>
        <v>0</v>
      </c>
      <c r="G30" s="118">
        <f>Sep!AJ30</f>
        <v>0</v>
      </c>
      <c r="H30" s="118">
        <f>Oct!AK30</f>
        <v>0</v>
      </c>
      <c r="I30" s="118">
        <f>Nov!AJ30</f>
        <v>0</v>
      </c>
      <c r="J30" s="118">
        <f>Dec!AK30</f>
        <v>0</v>
      </c>
      <c r="K30" s="118">
        <f>Jan!AK30</f>
        <v>0</v>
      </c>
      <c r="L30" s="119">
        <f>Feb!AI30</f>
        <v>0</v>
      </c>
      <c r="M30" s="118">
        <f>Mar!AK30</f>
        <v>0</v>
      </c>
      <c r="N30" s="118">
        <f>April!AJ30</f>
        <v>0</v>
      </c>
      <c r="O30" s="118">
        <f t="shared" si="0"/>
        <v>0</v>
      </c>
      <c r="P30" s="233" t="e">
        <f t="shared" si="1"/>
        <v>#DIV/0!</v>
      </c>
    </row>
    <row r="31" spans="1:16" ht="24.6" x14ac:dyDescent="0.25">
      <c r="A31" s="117">
        <f>PP.5!A28</f>
        <v>0</v>
      </c>
      <c r="B31" s="120">
        <f>PP.5!D28</f>
        <v>0</v>
      </c>
      <c r="C31" s="118">
        <f>May!AK31</f>
        <v>0</v>
      </c>
      <c r="D31" s="118">
        <f>Jun!AJ31</f>
        <v>0</v>
      </c>
      <c r="E31" s="118">
        <f>Jul!AK31</f>
        <v>0</v>
      </c>
      <c r="F31" s="118">
        <f>Aug!AK31</f>
        <v>0</v>
      </c>
      <c r="G31" s="118">
        <f>Sep!AJ31</f>
        <v>0</v>
      </c>
      <c r="H31" s="118">
        <f>Oct!AK31</f>
        <v>0</v>
      </c>
      <c r="I31" s="118">
        <f>Nov!AJ31</f>
        <v>0</v>
      </c>
      <c r="J31" s="118">
        <f>Dec!AK31</f>
        <v>0</v>
      </c>
      <c r="K31" s="118">
        <f>Jan!AK31</f>
        <v>0</v>
      </c>
      <c r="L31" s="119">
        <f>Feb!AI31</f>
        <v>0</v>
      </c>
      <c r="M31" s="118">
        <f>Mar!AK31</f>
        <v>0</v>
      </c>
      <c r="N31" s="118">
        <f>April!AJ31</f>
        <v>0</v>
      </c>
      <c r="O31" s="118">
        <f t="shared" si="0"/>
        <v>0</v>
      </c>
      <c r="P31" s="233" t="e">
        <f t="shared" si="1"/>
        <v>#DIV/0!</v>
      </c>
    </row>
    <row r="32" spans="1:16" ht="24.6" x14ac:dyDescent="0.25">
      <c r="A32" s="117">
        <f>PP.5!A29</f>
        <v>0</v>
      </c>
      <c r="B32" s="120">
        <f>PP.5!D29</f>
        <v>0</v>
      </c>
      <c r="C32" s="118">
        <f>May!AK32</f>
        <v>0</v>
      </c>
      <c r="D32" s="118">
        <f>Jun!AJ32</f>
        <v>0</v>
      </c>
      <c r="E32" s="118">
        <f>Jul!AK32</f>
        <v>0</v>
      </c>
      <c r="F32" s="118">
        <f>Aug!AK32</f>
        <v>0</v>
      </c>
      <c r="G32" s="118">
        <f>Sep!AJ32</f>
        <v>0</v>
      </c>
      <c r="H32" s="118">
        <f>Oct!AK32</f>
        <v>0</v>
      </c>
      <c r="I32" s="118">
        <f>Nov!AJ32</f>
        <v>0</v>
      </c>
      <c r="J32" s="118">
        <f>Dec!AK32</f>
        <v>0</v>
      </c>
      <c r="K32" s="118">
        <f>Jan!AK32</f>
        <v>0</v>
      </c>
      <c r="L32" s="119">
        <f>Feb!AI32</f>
        <v>0</v>
      </c>
      <c r="M32" s="118">
        <f>Mar!AK32</f>
        <v>0</v>
      </c>
      <c r="N32" s="118">
        <f>April!AJ32</f>
        <v>0</v>
      </c>
      <c r="O32" s="118">
        <f t="shared" si="0"/>
        <v>0</v>
      </c>
      <c r="P32" s="233" t="e">
        <f t="shared" si="1"/>
        <v>#DIV/0!</v>
      </c>
    </row>
    <row r="33" spans="1:16" ht="24.6" x14ac:dyDescent="0.25">
      <c r="A33" s="117">
        <f>PP.5!A30</f>
        <v>0</v>
      </c>
      <c r="B33" s="120">
        <f>PP.5!D30</f>
        <v>0</v>
      </c>
      <c r="C33" s="118">
        <f>May!AK33</f>
        <v>0</v>
      </c>
      <c r="D33" s="118">
        <f>Jun!AJ33</f>
        <v>0</v>
      </c>
      <c r="E33" s="118">
        <f>Jul!AK33</f>
        <v>0</v>
      </c>
      <c r="F33" s="118">
        <f>Aug!AK33</f>
        <v>0</v>
      </c>
      <c r="G33" s="118">
        <f>Sep!AJ33</f>
        <v>0</v>
      </c>
      <c r="H33" s="118">
        <f>Oct!AK33</f>
        <v>0</v>
      </c>
      <c r="I33" s="118">
        <f>Nov!AJ33</f>
        <v>0</v>
      </c>
      <c r="J33" s="118">
        <f>Dec!AK33</f>
        <v>0</v>
      </c>
      <c r="K33" s="118">
        <f>Jan!AK33</f>
        <v>0</v>
      </c>
      <c r="L33" s="119">
        <f>Feb!AI33</f>
        <v>0</v>
      </c>
      <c r="M33" s="118">
        <f>Mar!AK33</f>
        <v>0</v>
      </c>
      <c r="N33" s="118">
        <f>April!AJ33</f>
        <v>0</v>
      </c>
      <c r="O33" s="118">
        <f t="shared" si="0"/>
        <v>0</v>
      </c>
      <c r="P33" s="233" t="e">
        <f t="shared" si="1"/>
        <v>#DIV/0!</v>
      </c>
    </row>
    <row r="34" spans="1:16" ht="24.6" x14ac:dyDescent="0.25">
      <c r="A34" s="117">
        <f>PP.5!A31</f>
        <v>0</v>
      </c>
      <c r="B34" s="120">
        <f>PP.5!D31</f>
        <v>0</v>
      </c>
      <c r="C34" s="118">
        <f>May!AK34</f>
        <v>0</v>
      </c>
      <c r="D34" s="118">
        <f>Jun!AJ34</f>
        <v>0</v>
      </c>
      <c r="E34" s="118">
        <f>Jul!AK34</f>
        <v>0</v>
      </c>
      <c r="F34" s="118">
        <f>Aug!AK34</f>
        <v>0</v>
      </c>
      <c r="G34" s="118">
        <f>Sep!AJ34</f>
        <v>0</v>
      </c>
      <c r="H34" s="118">
        <f>Oct!AK34</f>
        <v>0</v>
      </c>
      <c r="I34" s="118">
        <f>Nov!AJ34</f>
        <v>0</v>
      </c>
      <c r="J34" s="118">
        <f>Dec!AK34</f>
        <v>0</v>
      </c>
      <c r="K34" s="118">
        <f>Jan!AK34</f>
        <v>0</v>
      </c>
      <c r="L34" s="119">
        <f>Feb!AI34</f>
        <v>0</v>
      </c>
      <c r="M34" s="118">
        <f>Mar!AK34</f>
        <v>0</v>
      </c>
      <c r="N34" s="118">
        <f>April!AJ34</f>
        <v>0</v>
      </c>
      <c r="O34" s="118">
        <f t="shared" si="0"/>
        <v>0</v>
      </c>
      <c r="P34" s="233" t="e">
        <f t="shared" si="1"/>
        <v>#DIV/0!</v>
      </c>
    </row>
    <row r="35" spans="1:16" ht="24.6" x14ac:dyDescent="0.25">
      <c r="A35" s="117">
        <f>PP.5!A32</f>
        <v>0</v>
      </c>
      <c r="B35" s="120">
        <f>PP.5!D32</f>
        <v>0</v>
      </c>
      <c r="C35" s="118">
        <f>May!AK35</f>
        <v>0</v>
      </c>
      <c r="D35" s="118">
        <f>Jun!AJ35</f>
        <v>0</v>
      </c>
      <c r="E35" s="118">
        <f>Jul!AK35</f>
        <v>0</v>
      </c>
      <c r="F35" s="118">
        <f>Aug!AK35</f>
        <v>0</v>
      </c>
      <c r="G35" s="118">
        <f>Sep!AJ35</f>
        <v>0</v>
      </c>
      <c r="H35" s="118">
        <f>Oct!AK35</f>
        <v>0</v>
      </c>
      <c r="I35" s="118">
        <f>Nov!AJ35</f>
        <v>0</v>
      </c>
      <c r="J35" s="118">
        <f>Dec!AK35</f>
        <v>0</v>
      </c>
      <c r="K35" s="118">
        <f>Jan!AK35</f>
        <v>0</v>
      </c>
      <c r="L35" s="119">
        <f>Feb!AI35</f>
        <v>0</v>
      </c>
      <c r="M35" s="118">
        <f>Mar!AK35</f>
        <v>0</v>
      </c>
      <c r="N35" s="118">
        <f>April!AJ35</f>
        <v>0</v>
      </c>
      <c r="O35" s="118">
        <f t="shared" si="0"/>
        <v>0</v>
      </c>
      <c r="P35" s="233" t="e">
        <f t="shared" si="1"/>
        <v>#DIV/0!</v>
      </c>
    </row>
    <row r="36" spans="1:16" ht="24.6" x14ac:dyDescent="0.25">
      <c r="A36" s="117">
        <f>PP.5!A33</f>
        <v>0</v>
      </c>
      <c r="B36" s="120">
        <f>PP.5!D33</f>
        <v>0</v>
      </c>
      <c r="C36" s="118">
        <f>May!AK36</f>
        <v>0</v>
      </c>
      <c r="D36" s="118">
        <f>Jun!AJ36</f>
        <v>0</v>
      </c>
      <c r="E36" s="118">
        <f>Jul!AK36</f>
        <v>0</v>
      </c>
      <c r="F36" s="118">
        <f>Aug!AK36</f>
        <v>0</v>
      </c>
      <c r="G36" s="118">
        <f>Sep!AJ36</f>
        <v>0</v>
      </c>
      <c r="H36" s="118">
        <f>Oct!AK36</f>
        <v>0</v>
      </c>
      <c r="I36" s="118">
        <f>Nov!AJ36</f>
        <v>0</v>
      </c>
      <c r="J36" s="118">
        <f>Dec!AK36</f>
        <v>0</v>
      </c>
      <c r="K36" s="118">
        <f>Jan!AK36</f>
        <v>0</v>
      </c>
      <c r="L36" s="119">
        <f>Feb!AI36</f>
        <v>0</v>
      </c>
      <c r="M36" s="118">
        <f>Mar!AK36</f>
        <v>0</v>
      </c>
      <c r="N36" s="118">
        <f>April!AJ36</f>
        <v>0</v>
      </c>
      <c r="O36" s="118">
        <f t="shared" si="0"/>
        <v>0</v>
      </c>
      <c r="P36" s="233" t="e">
        <f t="shared" si="1"/>
        <v>#DIV/0!</v>
      </c>
    </row>
    <row r="37" spans="1:16" ht="24.6" x14ac:dyDescent="0.25">
      <c r="A37" s="117">
        <f>PP.5!A34</f>
        <v>0</v>
      </c>
      <c r="B37" s="120">
        <f>PP.5!D34</f>
        <v>0</v>
      </c>
      <c r="C37" s="118">
        <f>May!AK37</f>
        <v>0</v>
      </c>
      <c r="D37" s="118">
        <f>Jun!AJ37</f>
        <v>0</v>
      </c>
      <c r="E37" s="118">
        <f>Jul!AK37</f>
        <v>0</v>
      </c>
      <c r="F37" s="118">
        <f>Aug!AK37</f>
        <v>0</v>
      </c>
      <c r="G37" s="118">
        <f>Sep!AJ37</f>
        <v>0</v>
      </c>
      <c r="H37" s="118">
        <f>Oct!AK37</f>
        <v>0</v>
      </c>
      <c r="I37" s="118">
        <f>Nov!AJ37</f>
        <v>0</v>
      </c>
      <c r="J37" s="118">
        <f>Dec!AK37</f>
        <v>0</v>
      </c>
      <c r="K37" s="118">
        <f>Jan!AK37</f>
        <v>0</v>
      </c>
      <c r="L37" s="119">
        <f>Feb!AI37</f>
        <v>0</v>
      </c>
      <c r="M37" s="118">
        <f>Mar!AK37</f>
        <v>0</v>
      </c>
      <c r="N37" s="118">
        <f>April!AJ37</f>
        <v>0</v>
      </c>
      <c r="O37" s="118">
        <f t="shared" si="0"/>
        <v>0</v>
      </c>
      <c r="P37" s="233" t="e">
        <f t="shared" si="1"/>
        <v>#DIV/0!</v>
      </c>
    </row>
    <row r="38" spans="1:16" ht="24.6" x14ac:dyDescent="0.25">
      <c r="A38" s="117">
        <f>PP.5!A35</f>
        <v>0</v>
      </c>
      <c r="B38" s="120">
        <f>PP.5!D35</f>
        <v>0</v>
      </c>
      <c r="C38" s="118">
        <f>May!AK38</f>
        <v>0</v>
      </c>
      <c r="D38" s="118">
        <f>Jun!AJ38</f>
        <v>0</v>
      </c>
      <c r="E38" s="118">
        <f>Jul!AK38</f>
        <v>0</v>
      </c>
      <c r="F38" s="118">
        <f>Aug!AK38</f>
        <v>0</v>
      </c>
      <c r="G38" s="118">
        <f>Sep!AJ38</f>
        <v>0</v>
      </c>
      <c r="H38" s="118">
        <f>Oct!AK38</f>
        <v>0</v>
      </c>
      <c r="I38" s="118">
        <f>Nov!AJ38</f>
        <v>0</v>
      </c>
      <c r="J38" s="118">
        <f>Dec!AK38</f>
        <v>0</v>
      </c>
      <c r="K38" s="118">
        <f>Jan!AK38</f>
        <v>0</v>
      </c>
      <c r="L38" s="119">
        <f>Feb!AI38</f>
        <v>0</v>
      </c>
      <c r="M38" s="118">
        <f>Mar!AK38</f>
        <v>0</v>
      </c>
      <c r="N38" s="118">
        <f>April!AJ38</f>
        <v>0</v>
      </c>
      <c r="O38" s="118">
        <f t="shared" si="0"/>
        <v>0</v>
      </c>
      <c r="P38" s="233" t="e">
        <f t="shared" si="1"/>
        <v>#DIV/0!</v>
      </c>
    </row>
    <row r="39" spans="1:16" ht="24.6" x14ac:dyDescent="0.25">
      <c r="A39" s="117">
        <f>PP.5!A36</f>
        <v>0</v>
      </c>
      <c r="B39" s="120">
        <f>PP.5!D36</f>
        <v>0</v>
      </c>
      <c r="C39" s="118">
        <f>May!AK39</f>
        <v>0</v>
      </c>
      <c r="D39" s="118">
        <f>Jun!AJ39</f>
        <v>0</v>
      </c>
      <c r="E39" s="118">
        <f>Jul!AK39</f>
        <v>0</v>
      </c>
      <c r="F39" s="118">
        <f>Aug!AK39</f>
        <v>0</v>
      </c>
      <c r="G39" s="118">
        <f>Sep!AJ39</f>
        <v>0</v>
      </c>
      <c r="H39" s="118">
        <f>Oct!AK39</f>
        <v>0</v>
      </c>
      <c r="I39" s="118">
        <f>Nov!AJ39</f>
        <v>0</v>
      </c>
      <c r="J39" s="118">
        <f>Dec!AK39</f>
        <v>0</v>
      </c>
      <c r="K39" s="118">
        <f>Jan!AK39</f>
        <v>0</v>
      </c>
      <c r="L39" s="119">
        <f>Feb!AI39</f>
        <v>0</v>
      </c>
      <c r="M39" s="118">
        <f>Mar!AK39</f>
        <v>0</v>
      </c>
      <c r="N39" s="118">
        <f>April!AJ39</f>
        <v>0</v>
      </c>
      <c r="O39" s="118">
        <f t="shared" si="0"/>
        <v>0</v>
      </c>
      <c r="P39" s="233" t="e">
        <f t="shared" si="1"/>
        <v>#DIV/0!</v>
      </c>
    </row>
    <row r="40" spans="1:16" ht="24.6" x14ac:dyDescent="0.25">
      <c r="A40" s="117">
        <f>PP.5!A37</f>
        <v>0</v>
      </c>
      <c r="B40" s="120">
        <f>PP.5!D37</f>
        <v>0</v>
      </c>
      <c r="C40" s="118">
        <f>May!AK40</f>
        <v>0</v>
      </c>
      <c r="D40" s="118">
        <f>Jun!AJ40</f>
        <v>0</v>
      </c>
      <c r="E40" s="118">
        <f>Jul!AK40</f>
        <v>0</v>
      </c>
      <c r="F40" s="118">
        <f>Aug!AK40</f>
        <v>0</v>
      </c>
      <c r="G40" s="118">
        <f>Sep!AJ40</f>
        <v>0</v>
      </c>
      <c r="H40" s="118">
        <f>Oct!AK40</f>
        <v>0</v>
      </c>
      <c r="I40" s="118">
        <f>Nov!AJ40</f>
        <v>0</v>
      </c>
      <c r="J40" s="118">
        <f>Dec!AK40</f>
        <v>0</v>
      </c>
      <c r="K40" s="118">
        <f>Jan!AK40</f>
        <v>0</v>
      </c>
      <c r="L40" s="119">
        <f>Feb!AI40</f>
        <v>0</v>
      </c>
      <c r="M40" s="118">
        <f>Mar!AK40</f>
        <v>0</v>
      </c>
      <c r="N40" s="118">
        <f>April!AJ40</f>
        <v>0</v>
      </c>
      <c r="O40" s="118">
        <f t="shared" si="0"/>
        <v>0</v>
      </c>
      <c r="P40" s="233" t="e">
        <f t="shared" si="1"/>
        <v>#DIV/0!</v>
      </c>
    </row>
    <row r="41" spans="1:16" ht="24.6" x14ac:dyDescent="0.25">
      <c r="A41" s="117">
        <f>PP.5!A38</f>
        <v>0</v>
      </c>
      <c r="B41" s="120">
        <f>PP.5!D38</f>
        <v>0</v>
      </c>
      <c r="C41" s="118">
        <f>May!AK41</f>
        <v>0</v>
      </c>
      <c r="D41" s="118">
        <f>Jun!AJ41</f>
        <v>0</v>
      </c>
      <c r="E41" s="118">
        <f>Jul!AK41</f>
        <v>0</v>
      </c>
      <c r="F41" s="118">
        <f>Aug!AK41</f>
        <v>0</v>
      </c>
      <c r="G41" s="118">
        <f>Sep!AJ41</f>
        <v>0</v>
      </c>
      <c r="H41" s="118">
        <f>Oct!AK41</f>
        <v>0</v>
      </c>
      <c r="I41" s="118">
        <f>Nov!AJ41</f>
        <v>0</v>
      </c>
      <c r="J41" s="118">
        <f>Dec!AK41</f>
        <v>0</v>
      </c>
      <c r="K41" s="118">
        <f>Jan!AK41</f>
        <v>0</v>
      </c>
      <c r="L41" s="119">
        <f>Feb!AI41</f>
        <v>0</v>
      </c>
      <c r="M41" s="118">
        <f>Mar!AK41</f>
        <v>0</v>
      </c>
      <c r="N41" s="118">
        <f>April!AJ41</f>
        <v>0</v>
      </c>
      <c r="O41" s="118">
        <f t="shared" si="0"/>
        <v>0</v>
      </c>
      <c r="P41" s="233" t="e">
        <f t="shared" si="1"/>
        <v>#DIV/0!</v>
      </c>
    </row>
    <row r="42" spans="1:16" ht="24.6" x14ac:dyDescent="0.25">
      <c r="A42" s="117">
        <f>PP.5!A39</f>
        <v>0</v>
      </c>
      <c r="B42" s="120">
        <f>PP.5!D39</f>
        <v>0</v>
      </c>
      <c r="C42" s="118">
        <f>May!AK42</f>
        <v>0</v>
      </c>
      <c r="D42" s="118">
        <f>Jun!AJ42</f>
        <v>0</v>
      </c>
      <c r="E42" s="118">
        <f>Jul!AK42</f>
        <v>0</v>
      </c>
      <c r="F42" s="118">
        <f>Aug!AK42</f>
        <v>0</v>
      </c>
      <c r="G42" s="118">
        <f>Sep!AJ42</f>
        <v>0</v>
      </c>
      <c r="H42" s="118">
        <f>Oct!AK42</f>
        <v>0</v>
      </c>
      <c r="I42" s="118">
        <f>Nov!AJ42</f>
        <v>0</v>
      </c>
      <c r="J42" s="118">
        <f>Dec!AK42</f>
        <v>0</v>
      </c>
      <c r="K42" s="118">
        <f>Jan!AK42</f>
        <v>0</v>
      </c>
      <c r="L42" s="119">
        <f>Feb!AI42</f>
        <v>0</v>
      </c>
      <c r="M42" s="118">
        <f>Mar!AK42</f>
        <v>0</v>
      </c>
      <c r="N42" s="118">
        <f>April!AJ42</f>
        <v>0</v>
      </c>
      <c r="O42" s="118">
        <f t="shared" si="0"/>
        <v>0</v>
      </c>
      <c r="P42" s="233" t="e">
        <f t="shared" si="1"/>
        <v>#DIV/0!</v>
      </c>
    </row>
    <row r="43" spans="1:16" ht="24.6" x14ac:dyDescent="0.25">
      <c r="A43" s="117">
        <f>PP.5!A40</f>
        <v>0</v>
      </c>
      <c r="B43" s="120">
        <f>PP.5!D40</f>
        <v>0</v>
      </c>
      <c r="C43" s="118">
        <f>May!AK43</f>
        <v>0</v>
      </c>
      <c r="D43" s="118">
        <f>Jun!AJ43</f>
        <v>0</v>
      </c>
      <c r="E43" s="118">
        <f>Jul!AK43</f>
        <v>0</v>
      </c>
      <c r="F43" s="118">
        <f>Aug!AK43</f>
        <v>0</v>
      </c>
      <c r="G43" s="118">
        <f>Sep!AJ43</f>
        <v>0</v>
      </c>
      <c r="H43" s="118">
        <f>Oct!AK43</f>
        <v>0</v>
      </c>
      <c r="I43" s="118">
        <f>Nov!AJ43</f>
        <v>0</v>
      </c>
      <c r="J43" s="118">
        <f>Dec!AK43</f>
        <v>0</v>
      </c>
      <c r="K43" s="118">
        <f>Jan!AK43</f>
        <v>0</v>
      </c>
      <c r="L43" s="119">
        <f>Feb!AI43</f>
        <v>0</v>
      </c>
      <c r="M43" s="118">
        <f>Mar!AK43</f>
        <v>0</v>
      </c>
      <c r="N43" s="118">
        <f>April!AJ43</f>
        <v>0</v>
      </c>
      <c r="O43" s="118">
        <f t="shared" si="0"/>
        <v>0</v>
      </c>
      <c r="P43" s="233" t="e">
        <f t="shared" si="1"/>
        <v>#DIV/0!</v>
      </c>
    </row>
    <row r="44" spans="1:16" ht="24.6" x14ac:dyDescent="0.25">
      <c r="A44" s="117">
        <f>PP.5!A41</f>
        <v>0</v>
      </c>
      <c r="B44" s="120">
        <f>PP.5!D41</f>
        <v>0</v>
      </c>
      <c r="C44" s="118">
        <f>May!AK44</f>
        <v>0</v>
      </c>
      <c r="D44" s="118">
        <f>Jun!AJ44</f>
        <v>0</v>
      </c>
      <c r="E44" s="118">
        <f>Jul!AK44</f>
        <v>0</v>
      </c>
      <c r="F44" s="118">
        <f>Aug!AK44</f>
        <v>0</v>
      </c>
      <c r="G44" s="118">
        <f>Sep!AJ44</f>
        <v>0</v>
      </c>
      <c r="H44" s="118">
        <f>Oct!AK44</f>
        <v>0</v>
      </c>
      <c r="I44" s="118">
        <f>Nov!AJ44</f>
        <v>0</v>
      </c>
      <c r="J44" s="118">
        <f>Dec!AK44</f>
        <v>0</v>
      </c>
      <c r="K44" s="118">
        <f>Jan!AK44</f>
        <v>0</v>
      </c>
      <c r="L44" s="119">
        <f>Feb!AI44</f>
        <v>0</v>
      </c>
      <c r="M44" s="118">
        <f>Mar!AK44</f>
        <v>0</v>
      </c>
      <c r="N44" s="118">
        <f>April!AJ44</f>
        <v>0</v>
      </c>
      <c r="O44" s="118">
        <f t="shared" si="0"/>
        <v>0</v>
      </c>
      <c r="P44" s="233" t="e">
        <f t="shared" si="1"/>
        <v>#DIV/0!</v>
      </c>
    </row>
    <row r="45" spans="1:16" ht="24.6" x14ac:dyDescent="0.25">
      <c r="A45" s="117">
        <f>PP.5!A42</f>
        <v>0</v>
      </c>
      <c r="B45" s="120">
        <f>PP.5!D42</f>
        <v>0</v>
      </c>
      <c r="C45" s="118">
        <f>May!AK45</f>
        <v>0</v>
      </c>
      <c r="D45" s="118">
        <f>Jun!AJ45</f>
        <v>0</v>
      </c>
      <c r="E45" s="118">
        <f>Jul!AK45</f>
        <v>0</v>
      </c>
      <c r="F45" s="118">
        <f>Aug!AK45</f>
        <v>0</v>
      </c>
      <c r="G45" s="118">
        <f>Sep!AJ45</f>
        <v>0</v>
      </c>
      <c r="H45" s="118">
        <f>Oct!AK45</f>
        <v>0</v>
      </c>
      <c r="I45" s="118">
        <f>Nov!AJ45</f>
        <v>0</v>
      </c>
      <c r="J45" s="118">
        <f>Dec!AK45</f>
        <v>0</v>
      </c>
      <c r="K45" s="118">
        <f>Jan!AK45</f>
        <v>0</v>
      </c>
      <c r="L45" s="119">
        <f>Feb!AI45</f>
        <v>0</v>
      </c>
      <c r="M45" s="118">
        <f>Mar!AK45</f>
        <v>0</v>
      </c>
      <c r="N45" s="118">
        <f>April!AJ45</f>
        <v>0</v>
      </c>
      <c r="O45" s="118">
        <f t="shared" si="0"/>
        <v>0</v>
      </c>
      <c r="P45" s="233" t="e">
        <f t="shared" si="1"/>
        <v>#DIV/0!</v>
      </c>
    </row>
    <row r="46" spans="1:16" ht="24.6" x14ac:dyDescent="0.25">
      <c r="A46" s="117">
        <f>PP.5!A43</f>
        <v>0</v>
      </c>
      <c r="B46" s="120">
        <f>PP.5!D43</f>
        <v>0</v>
      </c>
      <c r="C46" s="118">
        <f>May!AK46</f>
        <v>0</v>
      </c>
      <c r="D46" s="118">
        <f>Jun!AJ46</f>
        <v>0</v>
      </c>
      <c r="E46" s="118">
        <f>Jul!AK46</f>
        <v>0</v>
      </c>
      <c r="F46" s="118">
        <f>Aug!AK46</f>
        <v>0</v>
      </c>
      <c r="G46" s="118">
        <f>Sep!AJ46</f>
        <v>0</v>
      </c>
      <c r="H46" s="118">
        <f>Oct!AK46</f>
        <v>0</v>
      </c>
      <c r="I46" s="118">
        <f>Nov!AJ46</f>
        <v>0</v>
      </c>
      <c r="J46" s="118">
        <f>Dec!AK46</f>
        <v>0</v>
      </c>
      <c r="K46" s="118">
        <f>Jan!AK46</f>
        <v>0</v>
      </c>
      <c r="L46" s="119">
        <f>Feb!AI46</f>
        <v>0</v>
      </c>
      <c r="M46" s="118">
        <f>Mar!AK46</f>
        <v>0</v>
      </c>
      <c r="N46" s="118">
        <f>April!AJ46</f>
        <v>0</v>
      </c>
      <c r="O46" s="118">
        <f t="shared" si="0"/>
        <v>0</v>
      </c>
      <c r="P46" s="233" t="e">
        <f t="shared" si="1"/>
        <v>#DIV/0!</v>
      </c>
    </row>
    <row r="47" spans="1:16" ht="24.6" x14ac:dyDescent="0.25">
      <c r="A47" s="117">
        <f>PP.5!A44</f>
        <v>0</v>
      </c>
      <c r="B47" s="120">
        <f>PP.5!D44</f>
        <v>0</v>
      </c>
      <c r="C47" s="118">
        <f>May!AK47</f>
        <v>0</v>
      </c>
      <c r="D47" s="118">
        <f>Jun!AJ47</f>
        <v>0</v>
      </c>
      <c r="E47" s="118">
        <f>Jul!AK47</f>
        <v>0</v>
      </c>
      <c r="F47" s="118">
        <f>Aug!AK47</f>
        <v>0</v>
      </c>
      <c r="G47" s="118">
        <f>Sep!AJ47</f>
        <v>0</v>
      </c>
      <c r="H47" s="118">
        <f>Oct!AK47</f>
        <v>0</v>
      </c>
      <c r="I47" s="118">
        <f>Nov!AJ47</f>
        <v>0</v>
      </c>
      <c r="J47" s="118">
        <f>Dec!AK47</f>
        <v>0</v>
      </c>
      <c r="K47" s="118">
        <f>Jan!AK47</f>
        <v>0</v>
      </c>
      <c r="L47" s="119">
        <f>Feb!AI47</f>
        <v>0</v>
      </c>
      <c r="M47" s="118">
        <f>Mar!AK47</f>
        <v>0</v>
      </c>
      <c r="N47" s="118">
        <f>April!AJ47</f>
        <v>0</v>
      </c>
      <c r="O47" s="118">
        <f t="shared" si="0"/>
        <v>0</v>
      </c>
      <c r="P47" s="233" t="e">
        <f t="shared" si="1"/>
        <v>#DIV/0!</v>
      </c>
    </row>
    <row r="48" spans="1:16" ht="24.6" x14ac:dyDescent="0.25">
      <c r="A48" s="117">
        <f>PP.5!A45</f>
        <v>0</v>
      </c>
      <c r="B48" s="120">
        <f>PP.5!D45</f>
        <v>0</v>
      </c>
      <c r="C48" s="118">
        <f>May!AK48</f>
        <v>0</v>
      </c>
      <c r="D48" s="118">
        <f>Jun!AJ48</f>
        <v>0</v>
      </c>
      <c r="E48" s="118">
        <f>Jul!AK48</f>
        <v>0</v>
      </c>
      <c r="F48" s="118">
        <f>Aug!AK48</f>
        <v>0</v>
      </c>
      <c r="G48" s="118">
        <f>Sep!AJ48</f>
        <v>0</v>
      </c>
      <c r="H48" s="118">
        <f>Oct!AK48</f>
        <v>0</v>
      </c>
      <c r="I48" s="118">
        <f>Nov!AJ48</f>
        <v>0</v>
      </c>
      <c r="J48" s="118">
        <f>Dec!AK48</f>
        <v>0</v>
      </c>
      <c r="K48" s="118">
        <f>Jan!AK48</f>
        <v>0</v>
      </c>
      <c r="L48" s="119">
        <f>Feb!AI48</f>
        <v>0</v>
      </c>
      <c r="M48" s="118">
        <f>Mar!AK48</f>
        <v>0</v>
      </c>
      <c r="N48" s="118">
        <f>April!AJ48</f>
        <v>0</v>
      </c>
      <c r="O48" s="118">
        <f t="shared" si="0"/>
        <v>0</v>
      </c>
      <c r="P48" s="233" t="e">
        <f t="shared" si="1"/>
        <v>#DIV/0!</v>
      </c>
    </row>
    <row r="49" spans="1:16" ht="24.6" x14ac:dyDescent="0.25">
      <c r="A49" s="117">
        <f>PP.5!A46</f>
        <v>0</v>
      </c>
      <c r="B49" s="120">
        <f>PP.5!D46</f>
        <v>0</v>
      </c>
      <c r="C49" s="118">
        <f>May!AK49</f>
        <v>0</v>
      </c>
      <c r="D49" s="118">
        <f>Jun!AJ49</f>
        <v>0</v>
      </c>
      <c r="E49" s="118">
        <f>Jul!AK49</f>
        <v>0</v>
      </c>
      <c r="F49" s="118">
        <f>Aug!AK49</f>
        <v>0</v>
      </c>
      <c r="G49" s="118">
        <f>Sep!AJ49</f>
        <v>0</v>
      </c>
      <c r="H49" s="118">
        <f>Oct!AK49</f>
        <v>0</v>
      </c>
      <c r="I49" s="118">
        <f>Nov!AJ49</f>
        <v>0</v>
      </c>
      <c r="J49" s="118">
        <f>Dec!AK49</f>
        <v>0</v>
      </c>
      <c r="K49" s="118">
        <f>Jan!AK49</f>
        <v>0</v>
      </c>
      <c r="L49" s="119">
        <f>Feb!AI49</f>
        <v>0</v>
      </c>
      <c r="M49" s="118">
        <f>Mar!AK49</f>
        <v>0</v>
      </c>
      <c r="N49" s="118">
        <f>April!AJ49</f>
        <v>0</v>
      </c>
      <c r="O49" s="118">
        <f t="shared" si="0"/>
        <v>0</v>
      </c>
      <c r="P49" s="233" t="e">
        <f t="shared" si="1"/>
        <v>#DIV/0!</v>
      </c>
    </row>
    <row r="50" spans="1:16" ht="24.6" x14ac:dyDescent="0.25">
      <c r="A50" s="117">
        <f>PP.5!A47</f>
        <v>0</v>
      </c>
      <c r="B50" s="120">
        <f>PP.5!D47</f>
        <v>0</v>
      </c>
      <c r="C50" s="118">
        <f>May!AK50</f>
        <v>0</v>
      </c>
      <c r="D50" s="118">
        <f>Jun!AJ50</f>
        <v>0</v>
      </c>
      <c r="E50" s="118">
        <f>Jul!AK50</f>
        <v>0</v>
      </c>
      <c r="F50" s="118">
        <f>Aug!AK50</f>
        <v>0</v>
      </c>
      <c r="G50" s="118">
        <f>Sep!AJ50</f>
        <v>0</v>
      </c>
      <c r="H50" s="118">
        <f>Oct!AK50</f>
        <v>0</v>
      </c>
      <c r="I50" s="118">
        <f>Nov!AJ50</f>
        <v>0</v>
      </c>
      <c r="J50" s="118">
        <f>Dec!AK50</f>
        <v>0</v>
      </c>
      <c r="K50" s="118">
        <f>Jan!AK50</f>
        <v>0</v>
      </c>
      <c r="L50" s="119">
        <f>Feb!AI50</f>
        <v>0</v>
      </c>
      <c r="M50" s="118">
        <f>Mar!AK50</f>
        <v>0</v>
      </c>
      <c r="N50" s="118">
        <f>April!AJ50</f>
        <v>0</v>
      </c>
      <c r="O50" s="118">
        <f t="shared" si="0"/>
        <v>0</v>
      </c>
      <c r="P50" s="233" t="e">
        <f t="shared" si="1"/>
        <v>#DIV/0!</v>
      </c>
    </row>
    <row r="51" spans="1:16" ht="24.6" x14ac:dyDescent="0.25">
      <c r="A51" s="117">
        <f>PP.5!A48</f>
        <v>0</v>
      </c>
      <c r="B51" s="120">
        <f>PP.5!D48</f>
        <v>0</v>
      </c>
      <c r="C51" s="118">
        <f>May!AK51</f>
        <v>0</v>
      </c>
      <c r="D51" s="118">
        <f>Jun!AJ51</f>
        <v>0</v>
      </c>
      <c r="E51" s="118">
        <f>Jul!AK51</f>
        <v>0</v>
      </c>
      <c r="F51" s="118">
        <f>Aug!AK51</f>
        <v>0</v>
      </c>
      <c r="G51" s="118">
        <f>Sep!AJ51</f>
        <v>0</v>
      </c>
      <c r="H51" s="118">
        <f>Oct!AK51</f>
        <v>0</v>
      </c>
      <c r="I51" s="118">
        <f>Nov!AJ51</f>
        <v>0</v>
      </c>
      <c r="J51" s="118">
        <f>Dec!AK51</f>
        <v>0</v>
      </c>
      <c r="K51" s="118">
        <f>Jan!AK51</f>
        <v>0</v>
      </c>
      <c r="L51" s="119">
        <f>Feb!AI51</f>
        <v>0</v>
      </c>
      <c r="M51" s="118">
        <f>Mar!AK51</f>
        <v>0</v>
      </c>
      <c r="N51" s="118">
        <f>April!AJ51</f>
        <v>0</v>
      </c>
      <c r="O51" s="118">
        <f t="shared" si="0"/>
        <v>0</v>
      </c>
      <c r="P51" s="233" t="e">
        <f t="shared" si="1"/>
        <v>#DIV/0!</v>
      </c>
    </row>
    <row r="52" spans="1:16" ht="24.6" x14ac:dyDescent="0.25">
      <c r="A52" s="117">
        <f>PP.5!A49</f>
        <v>0</v>
      </c>
      <c r="B52" s="120">
        <f>PP.5!D49</f>
        <v>0</v>
      </c>
      <c r="C52" s="118">
        <f>May!AK52</f>
        <v>0</v>
      </c>
      <c r="D52" s="118">
        <f>Jun!AJ52</f>
        <v>0</v>
      </c>
      <c r="E52" s="118">
        <f>Jul!AK52</f>
        <v>0</v>
      </c>
      <c r="F52" s="118">
        <f>Aug!AK52</f>
        <v>0</v>
      </c>
      <c r="G52" s="118">
        <f>Sep!AJ52</f>
        <v>0</v>
      </c>
      <c r="H52" s="118">
        <f>Oct!AK52</f>
        <v>0</v>
      </c>
      <c r="I52" s="118">
        <f>Nov!AJ52</f>
        <v>0</v>
      </c>
      <c r="J52" s="118">
        <f>Dec!AK52</f>
        <v>0</v>
      </c>
      <c r="K52" s="118">
        <f>Jan!AK52</f>
        <v>0</v>
      </c>
      <c r="L52" s="119">
        <f>Feb!AI52</f>
        <v>0</v>
      </c>
      <c r="M52" s="118">
        <f>Mar!AK52</f>
        <v>0</v>
      </c>
      <c r="N52" s="118">
        <f>April!AJ52</f>
        <v>0</v>
      </c>
      <c r="O52" s="118">
        <f t="shared" si="0"/>
        <v>0</v>
      </c>
      <c r="P52" s="233" t="e">
        <f t="shared" si="1"/>
        <v>#DIV/0!</v>
      </c>
    </row>
    <row r="53" spans="1:16" ht="24.6" x14ac:dyDescent="0.25">
      <c r="A53" s="117">
        <f>PP.5!A50</f>
        <v>0</v>
      </c>
      <c r="B53" s="120">
        <f>PP.5!D50</f>
        <v>0</v>
      </c>
      <c r="C53" s="118">
        <f>May!AK53</f>
        <v>0</v>
      </c>
      <c r="D53" s="118">
        <f>Jun!AJ53</f>
        <v>0</v>
      </c>
      <c r="E53" s="118">
        <f>Jul!AK53</f>
        <v>0</v>
      </c>
      <c r="F53" s="118">
        <f>Aug!AK53</f>
        <v>0</v>
      </c>
      <c r="G53" s="118">
        <f>Sep!AJ53</f>
        <v>0</v>
      </c>
      <c r="H53" s="118">
        <f>Oct!AK53</f>
        <v>0</v>
      </c>
      <c r="I53" s="118">
        <f>Nov!AJ53</f>
        <v>0</v>
      </c>
      <c r="J53" s="118">
        <f>Dec!AK53</f>
        <v>0</v>
      </c>
      <c r="K53" s="118">
        <f>Jan!AK53</f>
        <v>0</v>
      </c>
      <c r="L53" s="119">
        <f>Feb!AI53</f>
        <v>0</v>
      </c>
      <c r="M53" s="118">
        <f>Mar!AK53</f>
        <v>0</v>
      </c>
      <c r="N53" s="118">
        <f>April!AJ53</f>
        <v>0</v>
      </c>
      <c r="O53" s="118">
        <f t="shared" si="0"/>
        <v>0</v>
      </c>
      <c r="P53" s="233" t="e">
        <f t="shared" si="1"/>
        <v>#DIV/0!</v>
      </c>
    </row>
    <row r="54" spans="1:16" ht="24.6" x14ac:dyDescent="0.25">
      <c r="A54" s="117">
        <f>PP.5!A51</f>
        <v>0</v>
      </c>
      <c r="B54" s="120">
        <f>PP.5!D51</f>
        <v>0</v>
      </c>
      <c r="C54" s="118">
        <f>May!AK55</f>
        <v>0</v>
      </c>
      <c r="D54" s="118">
        <f>Jun!AJ54</f>
        <v>0</v>
      </c>
      <c r="E54" s="118">
        <f>Jul!AK54</f>
        <v>0</v>
      </c>
      <c r="F54" s="118">
        <f>Aug!AK54</f>
        <v>0</v>
      </c>
      <c r="G54" s="118">
        <f>Sep!AJ54</f>
        <v>0</v>
      </c>
      <c r="H54" s="118">
        <f>Oct!AK54</f>
        <v>0</v>
      </c>
      <c r="I54" s="118">
        <f>Nov!AJ54</f>
        <v>0</v>
      </c>
      <c r="J54" s="118">
        <f>Dec!AK54</f>
        <v>0</v>
      </c>
      <c r="K54" s="118">
        <f>Jan!AK54</f>
        <v>0</v>
      </c>
      <c r="L54" s="119">
        <f>Feb!AI54</f>
        <v>0</v>
      </c>
      <c r="M54" s="118">
        <f>Mar!AK54</f>
        <v>0</v>
      </c>
      <c r="N54" s="118">
        <f>April!AJ54</f>
        <v>0</v>
      </c>
      <c r="O54" s="118">
        <f>SUM(C54:N54)</f>
        <v>0</v>
      </c>
      <c r="P54" s="233" t="e">
        <f t="shared" si="1"/>
        <v>#DIV/0!</v>
      </c>
    </row>
    <row r="55" spans="1:16" ht="22.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ht="22.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ht="22.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ht="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ht="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s="207" customFormat="1" ht="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s="207" customFormat="1" ht="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s="207" customFormat="1" ht="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s="207" customFormat="1" ht="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s="207" customFormat="1" ht="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s="207" customFormat="1" ht="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s="207" customFormat="1" ht="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</sheetData>
  <sheetProtection algorithmName="SHA-512" hashValue="Va4bk0LSbtfZ1WdZxEszYNLxxZlCAQbWaUMSUt2PybXGaUsjO1+A6TGtV2w/EZQQn4QLtpjnvm/6rSRUS2sdQg==" saltValue="7INVw9RgPuy+YWLStoVGyA==" spinCount="100000" sheet="1" objects="1" scenarios="1"/>
  <dataConsolidate/>
  <mergeCells count="8">
    <mergeCell ref="A2:P2"/>
    <mergeCell ref="A1:P1"/>
    <mergeCell ref="C5:P7"/>
    <mergeCell ref="A4:P4"/>
    <mergeCell ref="A3:P3"/>
    <mergeCell ref="A5:A9"/>
    <mergeCell ref="B5:B9"/>
    <mergeCell ref="P8:P9"/>
  </mergeCells>
  <pageMargins left="0.9055118110236221" right="0.70866141732283472" top="0.74803149606299213" bottom="0.74803149606299213" header="0.31496062992125984" footer="0.31496062992125984"/>
  <pageSetup paperSize="5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50"/>
  <sheetViews>
    <sheetView view="pageBreakPreview" zoomScale="90" zoomScaleNormal="55" zoomScaleSheetLayoutView="90" workbookViewId="0">
      <selection activeCell="G20" sqref="G20:N20"/>
    </sheetView>
  </sheetViews>
  <sheetFormatPr defaultColWidth="9" defaultRowHeight="13.5" customHeight="1" x14ac:dyDescent="0.25"/>
  <cols>
    <col min="1" max="16" width="5.59765625" style="12" customWidth="1"/>
    <col min="17" max="16384" width="9" style="12"/>
  </cols>
  <sheetData>
    <row r="1" spans="1:16" ht="13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3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57" t="s">
        <v>18</v>
      </c>
      <c r="P2" s="257"/>
    </row>
    <row r="3" spans="1:16" ht="13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57"/>
      <c r="P3" s="257"/>
    </row>
    <row r="4" spans="1:16" ht="13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3.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3.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3.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3.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25.5" customHeight="1" x14ac:dyDescent="0.25">
      <c r="A9" s="263" t="s">
        <v>16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</row>
    <row r="10" spans="1:16" ht="25.5" customHeight="1" x14ac:dyDescent="0.25">
      <c r="A10" s="263" t="s">
        <v>17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</row>
    <row r="11" spans="1:16" ht="25.5" customHeight="1" x14ac:dyDescent="0.25">
      <c r="A11" s="257" t="str">
        <f>"Course Result Record of "&amp;'General information'!B7&amp;" Department"</f>
        <v>Course Result Record of  Department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</row>
    <row r="12" spans="1:16" ht="13.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customHeight="1" x14ac:dyDescent="0.25">
      <c r="A13" s="257" t="str">
        <f>"Academic Year: "&amp;'General information'!B5</f>
        <v xml:space="preserve">Academic Year: 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</row>
    <row r="14" spans="1:16" ht="13.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24" customHeight="1" x14ac:dyDescent="0.25">
      <c r="A15" s="257" t="str">
        <f>'General information'!B6</f>
        <v>Primary 6/4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</row>
    <row r="16" spans="1:16" ht="24" customHeight="1" x14ac:dyDescent="0.25">
      <c r="A16" s="257" t="str">
        <f>"Subject Code: "&amp;'General information'!B8&amp; "    Subject: "&amp;'General information'!B9</f>
        <v xml:space="preserve">Subject Code:     Subject: 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</row>
    <row r="17" spans="1:16" ht="13.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24" customHeight="1" x14ac:dyDescent="0.25">
      <c r="A18" s="11"/>
      <c r="B18" s="11"/>
      <c r="C18" s="11"/>
      <c r="D18" s="279" t="s">
        <v>19</v>
      </c>
      <c r="E18" s="279"/>
      <c r="F18" s="279"/>
      <c r="G18" s="278">
        <f>'General information'!B10</f>
        <v>0</v>
      </c>
      <c r="H18" s="278"/>
      <c r="I18" s="278"/>
      <c r="J18" s="278"/>
      <c r="K18" s="278"/>
      <c r="L18" s="278"/>
      <c r="M18" s="278"/>
      <c r="N18" s="278"/>
      <c r="O18" s="11"/>
      <c r="P18" s="11"/>
    </row>
    <row r="19" spans="1:16" ht="24" customHeight="1" x14ac:dyDescent="0.25">
      <c r="A19" s="11"/>
      <c r="B19" s="11"/>
      <c r="C19" s="11"/>
      <c r="D19" s="279" t="s">
        <v>19</v>
      </c>
      <c r="E19" s="279"/>
      <c r="F19" s="279"/>
      <c r="G19" s="278">
        <f>'General information'!B11</f>
        <v>0</v>
      </c>
      <c r="H19" s="278"/>
      <c r="I19" s="278"/>
      <c r="J19" s="278"/>
      <c r="K19" s="278"/>
      <c r="L19" s="278"/>
      <c r="M19" s="278"/>
      <c r="N19" s="278"/>
      <c r="O19" s="11"/>
      <c r="P19" s="11"/>
    </row>
    <row r="20" spans="1:16" ht="24" customHeight="1" x14ac:dyDescent="0.25">
      <c r="A20" s="11"/>
      <c r="B20" s="11"/>
      <c r="C20" s="11"/>
      <c r="D20" s="279" t="s">
        <v>22</v>
      </c>
      <c r="E20" s="279"/>
      <c r="F20" s="279"/>
      <c r="G20" s="278">
        <f>'General information'!B12</f>
        <v>0</v>
      </c>
      <c r="H20" s="278"/>
      <c r="I20" s="278"/>
      <c r="J20" s="278"/>
      <c r="K20" s="278"/>
      <c r="L20" s="278"/>
      <c r="M20" s="278"/>
      <c r="N20" s="278"/>
      <c r="O20" s="11"/>
      <c r="P20" s="11"/>
    </row>
    <row r="21" spans="1:16" ht="24" customHeight="1" x14ac:dyDescent="0.25">
      <c r="A21" s="11"/>
      <c r="B21" s="11"/>
      <c r="C21" s="11"/>
      <c r="D21" s="279" t="s">
        <v>22</v>
      </c>
      <c r="E21" s="279"/>
      <c r="F21" s="279"/>
      <c r="G21" s="278">
        <f>'General information'!B13</f>
        <v>0</v>
      </c>
      <c r="H21" s="278"/>
      <c r="I21" s="278"/>
      <c r="J21" s="278"/>
      <c r="K21" s="278"/>
      <c r="L21" s="278"/>
      <c r="M21" s="278"/>
      <c r="N21" s="278"/>
      <c r="O21" s="11"/>
      <c r="P21" s="11"/>
    </row>
    <row r="22" spans="1:16" ht="13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24" customHeight="1" x14ac:dyDescent="0.25">
      <c r="A23" s="260" t="s">
        <v>20</v>
      </c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</row>
    <row r="24" spans="1:16" ht="24" customHeight="1" x14ac:dyDescent="0.25">
      <c r="A24" s="261" t="s">
        <v>21</v>
      </c>
      <c r="B24" s="261"/>
      <c r="C24" s="261"/>
      <c r="D24" s="261"/>
      <c r="E24" s="261" t="s">
        <v>27</v>
      </c>
      <c r="F24" s="261"/>
      <c r="G24" s="261"/>
      <c r="H24" s="261"/>
      <c r="I24" s="261"/>
      <c r="J24" s="261"/>
      <c r="K24" s="261"/>
      <c r="L24" s="261"/>
      <c r="M24" s="261" t="s">
        <v>28</v>
      </c>
      <c r="N24" s="261"/>
      <c r="O24" s="261"/>
      <c r="P24" s="261"/>
    </row>
    <row r="25" spans="1:16" ht="24" customHeight="1" x14ac:dyDescent="0.25">
      <c r="A25" s="261"/>
      <c r="B25" s="261"/>
      <c r="C25" s="261"/>
      <c r="D25" s="261"/>
      <c r="E25" s="16">
        <v>4</v>
      </c>
      <c r="F25" s="17">
        <v>3.5</v>
      </c>
      <c r="G25" s="16">
        <v>3</v>
      </c>
      <c r="H25" s="17">
        <v>2.5</v>
      </c>
      <c r="I25" s="16">
        <v>2</v>
      </c>
      <c r="J25" s="17">
        <v>1.5</v>
      </c>
      <c r="K25" s="16">
        <v>1</v>
      </c>
      <c r="L25" s="16">
        <v>0</v>
      </c>
      <c r="M25" s="261"/>
      <c r="N25" s="261"/>
      <c r="O25" s="261"/>
      <c r="P25" s="261"/>
    </row>
    <row r="26" spans="1:16" ht="24" customHeight="1" x14ac:dyDescent="0.25">
      <c r="A26" s="261">
        <f>SUM(E26:L26)</f>
        <v>0</v>
      </c>
      <c r="B26" s="261"/>
      <c r="C26" s="261"/>
      <c r="D26" s="261"/>
      <c r="E26" s="15">
        <f>COUNTIF(PP.5!CB7:CB55,"4")</f>
        <v>0</v>
      </c>
      <c r="F26" s="15">
        <f>COUNTIF(PP.5!CB7:CB55,"3.5")</f>
        <v>0</v>
      </c>
      <c r="G26" s="15">
        <f>COUNTIF(PP.5!CB7:CB55,"3")</f>
        <v>0</v>
      </c>
      <c r="H26" s="15">
        <f>COUNTIF(PP.5!CB7:CB55,"2.5")</f>
        <v>0</v>
      </c>
      <c r="I26" s="15">
        <f>COUNTIF(PP.5!CB7:CB55,"2")</f>
        <v>0</v>
      </c>
      <c r="J26" s="15">
        <f>COUNTIF(PP.5!CB7:CB55,"1.5")</f>
        <v>0</v>
      </c>
      <c r="K26" s="15">
        <f>COUNTIF(PP.5!CB7:CB55,"1")</f>
        <v>0</v>
      </c>
      <c r="L26" s="15">
        <f>COUNTIF(PP.5!CB7:CB55,"0")</f>
        <v>0</v>
      </c>
      <c r="M26" s="276" t="e">
        <f>'Total Score'!I55/cover!A26</f>
        <v>#DIV/0!</v>
      </c>
      <c r="N26" s="276"/>
      <c r="O26" s="276"/>
      <c r="P26" s="276"/>
    </row>
    <row r="27" spans="1:16" ht="24" customHeight="1" x14ac:dyDescent="0.25">
      <c r="A27" s="261" t="s">
        <v>26</v>
      </c>
      <c r="B27" s="261"/>
      <c r="C27" s="261"/>
      <c r="D27" s="261"/>
      <c r="E27" s="18" t="e">
        <f>E26/'Total Score'!I56*100</f>
        <v>#DIV/0!</v>
      </c>
      <c r="F27" s="18" t="e">
        <f>F26/'Total Score'!I56*100</f>
        <v>#DIV/0!</v>
      </c>
      <c r="G27" s="18" t="e">
        <f>G26/'Total Score'!I56*100</f>
        <v>#DIV/0!</v>
      </c>
      <c r="H27" s="18" t="e">
        <f>H26/'Total Score'!I56*100</f>
        <v>#DIV/0!</v>
      </c>
      <c r="I27" s="18" t="e">
        <f>I26/'Total Score'!I56*100</f>
        <v>#DIV/0!</v>
      </c>
      <c r="J27" s="18" t="e">
        <f>J26/'Total Score'!I56*100</f>
        <v>#DIV/0!</v>
      </c>
      <c r="K27" s="18" t="e">
        <f>K26/'Total Score'!I56*100</f>
        <v>#DIV/0!</v>
      </c>
      <c r="L27" s="18" t="e">
        <f>L26/'Total Score'!I56*100</f>
        <v>#DIV/0!</v>
      </c>
      <c r="M27" s="276"/>
      <c r="N27" s="276"/>
      <c r="O27" s="276"/>
      <c r="P27" s="276"/>
    </row>
    <row r="28" spans="1:16" ht="13.5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24" customHeight="1" x14ac:dyDescent="0.25">
      <c r="A29" s="275" t="s">
        <v>29</v>
      </c>
      <c r="B29" s="275"/>
      <c r="C29" s="275"/>
      <c r="D29" s="275"/>
      <c r="E29" s="275"/>
      <c r="F29" s="275" t="s">
        <v>31</v>
      </c>
      <c r="G29" s="275"/>
      <c r="H29" s="275"/>
      <c r="I29" s="275"/>
      <c r="J29" s="275"/>
      <c r="K29" s="262" t="s">
        <v>30</v>
      </c>
      <c r="L29" s="262"/>
      <c r="M29" s="262"/>
      <c r="N29" s="262"/>
      <c r="O29" s="262"/>
      <c r="P29" s="262"/>
    </row>
    <row r="30" spans="1:16" ht="24" customHeight="1" x14ac:dyDescent="0.25">
      <c r="A30" s="259" t="s">
        <v>23</v>
      </c>
      <c r="B30" s="259"/>
      <c r="C30" s="259" t="s">
        <v>24</v>
      </c>
      <c r="D30" s="259"/>
      <c r="E30" s="20" t="s">
        <v>25</v>
      </c>
      <c r="F30" s="259" t="s">
        <v>23</v>
      </c>
      <c r="G30" s="259"/>
      <c r="H30" s="259" t="s">
        <v>24</v>
      </c>
      <c r="I30" s="259"/>
      <c r="J30" s="20" t="s">
        <v>25</v>
      </c>
      <c r="K30" s="259" t="s">
        <v>23</v>
      </c>
      <c r="L30" s="259"/>
      <c r="M30" s="259" t="s">
        <v>24</v>
      </c>
      <c r="N30" s="259"/>
      <c r="O30" s="259" t="s">
        <v>25</v>
      </c>
      <c r="P30" s="259"/>
    </row>
    <row r="31" spans="1:16" ht="24" customHeight="1" x14ac:dyDescent="0.25">
      <c r="A31" s="258">
        <f>'Course Result'!G7</f>
        <v>0</v>
      </c>
      <c r="B31" s="258"/>
      <c r="C31" s="258">
        <f>'Course Result'!G8</f>
        <v>0</v>
      </c>
      <c r="D31" s="258"/>
      <c r="E31" s="21">
        <f>'Course Result'!G9</f>
        <v>0</v>
      </c>
      <c r="F31" s="258">
        <f>'Course Result'!G14</f>
        <v>0</v>
      </c>
      <c r="G31" s="258"/>
      <c r="H31" s="258">
        <f>'Course Result'!G15</f>
        <v>0</v>
      </c>
      <c r="I31" s="258"/>
      <c r="J31" s="21">
        <f>'Course Result'!G16</f>
        <v>0</v>
      </c>
      <c r="K31" s="258">
        <f>'Course Result'!G21</f>
        <v>0</v>
      </c>
      <c r="L31" s="258"/>
      <c r="M31" s="258">
        <f>'Course Result'!G22</f>
        <v>0</v>
      </c>
      <c r="N31" s="258"/>
      <c r="O31" s="258">
        <f>'Course Result'!G23</f>
        <v>0</v>
      </c>
      <c r="P31" s="258"/>
    </row>
    <row r="32" spans="1:16" ht="13.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24" customHeight="1" x14ac:dyDescent="0.7">
      <c r="D33" s="265" t="s">
        <v>68</v>
      </c>
      <c r="E33" s="265"/>
      <c r="F33" s="264" t="s">
        <v>4</v>
      </c>
      <c r="G33" s="264"/>
      <c r="H33" s="264"/>
      <c r="I33" s="264"/>
      <c r="J33" s="264"/>
      <c r="K33" s="266" t="s">
        <v>10</v>
      </c>
      <c r="L33" s="266"/>
      <c r="M33" s="266"/>
      <c r="O33" s="23"/>
      <c r="P33" s="23"/>
    </row>
    <row r="34" spans="1:16" ht="24" customHeight="1" x14ac:dyDescent="0.7">
      <c r="D34" s="265" t="s">
        <v>68</v>
      </c>
      <c r="E34" s="265"/>
      <c r="F34" s="264" t="s">
        <v>4</v>
      </c>
      <c r="G34" s="264"/>
      <c r="H34" s="264"/>
      <c r="I34" s="264"/>
      <c r="J34" s="264"/>
      <c r="K34" s="266" t="s">
        <v>10</v>
      </c>
      <c r="L34" s="266"/>
      <c r="M34" s="266"/>
      <c r="O34" s="23"/>
    </row>
    <row r="35" spans="1:16" ht="24" customHeight="1" x14ac:dyDescent="0.7">
      <c r="D35" s="265" t="s">
        <v>68</v>
      </c>
      <c r="E35" s="265"/>
      <c r="F35" s="264" t="s">
        <v>4</v>
      </c>
      <c r="G35" s="264"/>
      <c r="H35" s="264"/>
      <c r="I35" s="264"/>
      <c r="J35" s="264"/>
      <c r="K35" s="266" t="s">
        <v>32</v>
      </c>
      <c r="L35" s="266"/>
      <c r="M35" s="266"/>
      <c r="N35" s="266"/>
      <c r="O35" s="23"/>
    </row>
    <row r="36" spans="1:16" ht="24" customHeight="1" x14ac:dyDescent="0.7">
      <c r="D36" s="265" t="s">
        <v>68</v>
      </c>
      <c r="E36" s="265"/>
      <c r="F36" s="264" t="s">
        <v>4</v>
      </c>
      <c r="G36" s="264"/>
      <c r="H36" s="264"/>
      <c r="I36" s="264"/>
      <c r="J36" s="264"/>
      <c r="K36" s="266" t="s">
        <v>33</v>
      </c>
      <c r="L36" s="266"/>
      <c r="M36" s="266"/>
      <c r="N36" s="266"/>
      <c r="O36" s="23"/>
      <c r="P36" s="23"/>
    </row>
    <row r="37" spans="1:16" ht="13.5" customHeigh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ht="24" customHeight="1" x14ac:dyDescent="0.25">
      <c r="A38" s="24"/>
      <c r="B38" s="271" t="s">
        <v>69</v>
      </c>
      <c r="C38" s="271"/>
      <c r="D38" s="271"/>
      <c r="E38" s="271"/>
      <c r="F38" s="271"/>
      <c r="G38" s="271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3.5" customHeight="1" thickBo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24" customHeight="1" thickBot="1" x14ac:dyDescent="0.3">
      <c r="A40" s="24"/>
      <c r="B40" s="24"/>
      <c r="C40" s="24"/>
      <c r="D40" s="24"/>
      <c r="E40" s="269" t="s">
        <v>34</v>
      </c>
      <c r="F40" s="269"/>
      <c r="G40" s="25"/>
      <c r="H40" s="24"/>
      <c r="I40" s="273" t="s">
        <v>35</v>
      </c>
      <c r="J40" s="273"/>
      <c r="K40" s="274"/>
      <c r="L40" s="25"/>
      <c r="M40" s="24"/>
      <c r="N40" s="24"/>
      <c r="O40" s="24"/>
      <c r="P40" s="24"/>
    </row>
    <row r="41" spans="1:16" ht="13.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3.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24" customHeight="1" x14ac:dyDescent="0.7">
      <c r="A43" s="24"/>
      <c r="B43" s="24"/>
      <c r="C43" s="272" t="s">
        <v>68</v>
      </c>
      <c r="D43" s="272"/>
      <c r="E43" s="264" t="s">
        <v>5</v>
      </c>
      <c r="F43" s="264"/>
      <c r="G43" s="264"/>
      <c r="H43" s="264"/>
      <c r="I43" s="264"/>
      <c r="J43" s="264"/>
      <c r="K43" s="264"/>
      <c r="L43" s="23" t="s">
        <v>14</v>
      </c>
      <c r="M43" s="23"/>
      <c r="N43" s="23"/>
      <c r="O43" s="23"/>
      <c r="P43" s="24"/>
    </row>
    <row r="44" spans="1:16" ht="24" customHeight="1" x14ac:dyDescent="0.25">
      <c r="A44" s="24"/>
      <c r="B44" s="24"/>
      <c r="C44" s="24"/>
      <c r="D44" s="24"/>
      <c r="E44" s="277" t="str">
        <f>'General information'!B14</f>
        <v>(Mr.Supat   Tachat)</v>
      </c>
      <c r="F44" s="277"/>
      <c r="G44" s="277"/>
      <c r="H44" s="277"/>
      <c r="I44" s="277"/>
      <c r="J44" s="277"/>
      <c r="K44" s="277"/>
      <c r="L44" s="277"/>
      <c r="M44" s="24"/>
      <c r="N44" s="24"/>
      <c r="O44" s="24"/>
      <c r="P44" s="24"/>
    </row>
    <row r="45" spans="1:16" ht="24" customHeight="1" x14ac:dyDescent="0.25">
      <c r="A45" s="26"/>
      <c r="B45" s="26"/>
      <c r="C45" s="270" t="s">
        <v>136</v>
      </c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6"/>
      <c r="P45" s="26"/>
    </row>
    <row r="46" spans="1:16" ht="24" customHeight="1" x14ac:dyDescent="0.25">
      <c r="A46" s="26"/>
      <c r="B46" s="26"/>
      <c r="C46" s="26"/>
      <c r="D46" s="270"/>
      <c r="E46" s="270"/>
      <c r="F46" s="270"/>
      <c r="G46" s="270"/>
      <c r="H46" s="270"/>
      <c r="I46" s="270"/>
      <c r="J46" s="270"/>
      <c r="K46" s="270"/>
      <c r="L46" s="270"/>
      <c r="M46" s="26"/>
      <c r="N46" s="26"/>
      <c r="O46" s="26" t="s">
        <v>134</v>
      </c>
      <c r="P46" s="26"/>
    </row>
    <row r="47" spans="1:16" ht="13.5" customHeight="1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7"/>
      <c r="M47" s="24"/>
      <c r="N47" s="24"/>
      <c r="O47" s="24"/>
      <c r="P47" s="24"/>
    </row>
    <row r="48" spans="1:16" ht="24" customHeight="1" x14ac:dyDescent="0.25">
      <c r="A48" s="24"/>
      <c r="B48" s="24"/>
      <c r="C48" s="24"/>
      <c r="D48" s="24"/>
      <c r="E48" s="267">
        <f>'General information'!B15</f>
        <v>0</v>
      </c>
      <c r="F48" s="268"/>
      <c r="G48" s="268"/>
      <c r="H48" s="268"/>
      <c r="I48" s="268"/>
      <c r="J48" s="268"/>
      <c r="K48" s="268"/>
      <c r="L48" s="24"/>
      <c r="M48" s="24"/>
      <c r="N48" s="24"/>
      <c r="O48" s="24"/>
      <c r="P48" s="24"/>
    </row>
    <row r="49" spans="1:16" ht="24" customHeight="1" x14ac:dyDescent="0.25">
      <c r="A49" s="24"/>
      <c r="B49" s="24"/>
      <c r="C49" s="24"/>
      <c r="D49" s="24"/>
      <c r="E49" s="27"/>
      <c r="F49" s="27"/>
      <c r="G49" s="27"/>
      <c r="H49" s="27"/>
      <c r="I49" s="27"/>
      <c r="J49" s="27"/>
      <c r="K49" s="27"/>
      <c r="L49" s="24"/>
      <c r="M49" s="24"/>
      <c r="N49" s="24"/>
      <c r="O49" s="24"/>
      <c r="P49" s="24"/>
    </row>
    <row r="50" spans="1:16" ht="24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</sheetData>
  <sheetProtection algorithmName="SHA-512" hashValue="psr+dxrBIUCemdjyIJXy4qZb+kRac7i5HR9Da75ZrZlJ6gzIvMP2vSEe8EDODLH9ZPrUlMAgoYb5bASvTahHEA==" saltValue="LuBdebFHHtgne0DRjx/n+g==" spinCount="100000" sheet="1" objects="1" scenarios="1"/>
  <mergeCells count="60">
    <mergeCell ref="G21:N21"/>
    <mergeCell ref="A15:P15"/>
    <mergeCell ref="A16:P16"/>
    <mergeCell ref="C30:D30"/>
    <mergeCell ref="K30:L30"/>
    <mergeCell ref="D18:F18"/>
    <mergeCell ref="D19:F19"/>
    <mergeCell ref="D20:F20"/>
    <mergeCell ref="D21:F21"/>
    <mergeCell ref="G18:N18"/>
    <mergeCell ref="G19:N19"/>
    <mergeCell ref="G20:N20"/>
    <mergeCell ref="K31:L31"/>
    <mergeCell ref="A31:B31"/>
    <mergeCell ref="C31:D31"/>
    <mergeCell ref="A29:E29"/>
    <mergeCell ref="H31:I31"/>
    <mergeCell ref="A13:P13"/>
    <mergeCell ref="E48:K48"/>
    <mergeCell ref="E43:K43"/>
    <mergeCell ref="E40:F40"/>
    <mergeCell ref="D46:L46"/>
    <mergeCell ref="B38:G38"/>
    <mergeCell ref="C43:D43"/>
    <mergeCell ref="I40:K40"/>
    <mergeCell ref="K34:M34"/>
    <mergeCell ref="F29:J29"/>
    <mergeCell ref="F30:G30"/>
    <mergeCell ref="F31:G31"/>
    <mergeCell ref="H30:I30"/>
    <mergeCell ref="M26:P27"/>
    <mergeCell ref="C45:N45"/>
    <mergeCell ref="E44:L44"/>
    <mergeCell ref="F35:J35"/>
    <mergeCell ref="F36:J36"/>
    <mergeCell ref="D33:E33"/>
    <mergeCell ref="D34:E34"/>
    <mergeCell ref="K35:N35"/>
    <mergeCell ref="D35:E35"/>
    <mergeCell ref="K33:M33"/>
    <mergeCell ref="K36:N36"/>
    <mergeCell ref="D36:E36"/>
    <mergeCell ref="F33:J33"/>
    <mergeCell ref="F34:J34"/>
    <mergeCell ref="O2:P3"/>
    <mergeCell ref="M31:N31"/>
    <mergeCell ref="O30:P30"/>
    <mergeCell ref="O31:P31"/>
    <mergeCell ref="A23:P23"/>
    <mergeCell ref="A26:D26"/>
    <mergeCell ref="A27:D27"/>
    <mergeCell ref="E24:L24"/>
    <mergeCell ref="M24:P25"/>
    <mergeCell ref="A24:D25"/>
    <mergeCell ref="K29:P29"/>
    <mergeCell ref="A30:B30"/>
    <mergeCell ref="M30:N30"/>
    <mergeCell ref="A9:P9"/>
    <mergeCell ref="A10:P10"/>
    <mergeCell ref="A11:P11"/>
  </mergeCells>
  <pageMargins left="0.9055118110236221" right="0.70866141732283472" top="0.74803149606299213" bottom="0.74803149606299213" header="0.31496062992125984" footer="0.31496062992125984"/>
  <pageSetup paperSize="5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M55"/>
  <sheetViews>
    <sheetView showZeros="0" tabSelected="1" view="pageBreakPreview" zoomScale="110" zoomScaleNormal="100" zoomScaleSheetLayoutView="11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14" sqref="D14"/>
    </sheetView>
  </sheetViews>
  <sheetFormatPr defaultColWidth="9.09765625" defaultRowHeight="16.5" customHeight="1" x14ac:dyDescent="0.5"/>
  <cols>
    <col min="1" max="1" width="9.19921875" style="30" customWidth="1"/>
    <col min="2" max="2" width="13.59765625" style="30" customWidth="1"/>
    <col min="3" max="3" width="23.09765625" style="30" customWidth="1"/>
    <col min="4" max="4" width="56" style="30" customWidth="1"/>
    <col min="5" max="5" width="4.8984375" style="30" customWidth="1"/>
    <col min="6" max="21" width="2.69921875" style="30" customWidth="1"/>
    <col min="22" max="22" width="4.59765625" style="30" customWidth="1"/>
    <col min="23" max="38" width="2.59765625" style="30" customWidth="1"/>
    <col min="39" max="39" width="4.59765625" style="30" customWidth="1"/>
    <col min="40" max="40" width="4.5" style="30" customWidth="1"/>
    <col min="41" max="55" width="2.59765625" style="30" customWidth="1"/>
    <col min="56" max="56" width="4.59765625" style="30" customWidth="1"/>
    <col min="57" max="74" width="2.59765625" style="30" customWidth="1"/>
    <col min="75" max="76" width="4.59765625" style="30" customWidth="1"/>
    <col min="77" max="78" width="3.69921875" style="30" customWidth="1"/>
    <col min="79" max="79" width="4.3984375" style="30" customWidth="1"/>
    <col min="80" max="80" width="4.59765625" style="30" customWidth="1"/>
    <col min="81" max="81" width="4.19921875" style="30" customWidth="1"/>
    <col min="82" max="90" width="3" style="30" customWidth="1"/>
    <col min="91" max="91" width="4.69921875" style="30" customWidth="1"/>
    <col min="92" max="97" width="3" style="30" customWidth="1"/>
    <col min="98" max="98" width="4.69921875" style="30" customWidth="1"/>
    <col min="99" max="104" width="3" style="30" customWidth="1"/>
    <col min="105" max="105" width="4.69921875" style="30" customWidth="1"/>
    <col min="106" max="106" width="8.19921875" style="30" customWidth="1"/>
    <col min="107" max="107" width="15" style="30" customWidth="1"/>
    <col min="108" max="108" width="68.69921875" style="30" customWidth="1"/>
    <col min="109" max="109" width="11" style="30" customWidth="1"/>
    <col min="110" max="110" width="8.19921875" style="30" customWidth="1"/>
    <col min="111" max="111" width="15" style="30" customWidth="1"/>
    <col min="112" max="112" width="68.69921875" style="30" customWidth="1"/>
    <col min="113" max="113" width="11" style="30" customWidth="1"/>
    <col min="114" max="115" width="8.19921875" style="30" customWidth="1"/>
    <col min="116" max="116" width="75.09765625" style="30" customWidth="1"/>
    <col min="117" max="117" width="11.19921875" style="55" customWidth="1"/>
    <col min="118" max="16384" width="9.09765625" style="30"/>
  </cols>
  <sheetData>
    <row r="1" spans="1:117" ht="21.75" customHeight="1" thickBot="1" x14ac:dyDescent="0.55000000000000004">
      <c r="A1" s="323" t="str">
        <f>'General information'!B6</f>
        <v>Primary 6/4</v>
      </c>
      <c r="B1" s="324"/>
      <c r="C1" s="324"/>
      <c r="D1" s="325"/>
      <c r="E1" s="370" t="str">
        <f>"Learning Evaluation of  "&amp;'General information'!B7&amp;" Department"</f>
        <v>Learning Evaluation of   Department</v>
      </c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 t="str">
        <f>"Learning Evaluation of  "&amp;'General information'!B7&amp;" Department"</f>
        <v>Learning Evaluation of   Department</v>
      </c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  <c r="BF1" s="284"/>
      <c r="BG1" s="284"/>
      <c r="BH1" s="284"/>
      <c r="BI1" s="284"/>
      <c r="BJ1" s="284"/>
      <c r="BK1" s="284"/>
      <c r="BL1" s="284"/>
      <c r="BM1" s="284"/>
      <c r="BN1" s="284"/>
      <c r="BO1" s="284"/>
      <c r="BP1" s="284"/>
      <c r="BQ1" s="284"/>
      <c r="BR1" s="284"/>
      <c r="BS1" s="284"/>
      <c r="BT1" s="284"/>
      <c r="BU1" s="284"/>
      <c r="BV1" s="284"/>
      <c r="BW1" s="284"/>
      <c r="BX1" s="28"/>
      <c r="BY1" s="28"/>
      <c r="BZ1" s="28"/>
      <c r="CA1" s="29"/>
      <c r="CB1" s="326" t="s">
        <v>7</v>
      </c>
      <c r="CC1" s="328" t="s">
        <v>41</v>
      </c>
      <c r="CD1" s="285" t="s">
        <v>43</v>
      </c>
      <c r="CE1" s="285"/>
      <c r="CF1" s="285"/>
      <c r="CG1" s="285"/>
      <c r="CH1" s="285"/>
      <c r="CI1" s="285"/>
      <c r="CJ1" s="285"/>
      <c r="CK1" s="285"/>
      <c r="CL1" s="285"/>
      <c r="CM1" s="286"/>
      <c r="CN1" s="280" t="s">
        <v>50</v>
      </c>
      <c r="CO1" s="281"/>
      <c r="CP1" s="281"/>
      <c r="CQ1" s="281"/>
      <c r="CR1" s="281"/>
      <c r="CS1" s="281"/>
      <c r="CT1" s="282"/>
      <c r="CU1" s="281" t="s">
        <v>54</v>
      </c>
      <c r="CV1" s="281"/>
      <c r="CW1" s="281"/>
      <c r="CX1" s="281"/>
      <c r="CY1" s="281"/>
      <c r="CZ1" s="281"/>
      <c r="DA1" s="512"/>
      <c r="DB1" s="370" t="str">
        <f>"Subject Code: "&amp;'General information'!B8&amp;"  Subject: "&amp;'General information'!B9</f>
        <v xml:space="preserve">Subject Code:   Subject: </v>
      </c>
      <c r="DC1" s="284"/>
      <c r="DD1" s="285"/>
      <c r="DE1" s="286"/>
      <c r="DF1" s="283" t="str">
        <f>"Subject Code: "&amp;'General information'!B8&amp;"  Subject: "&amp;'General information'!B9</f>
        <v xml:space="preserve">Subject Code:   Subject: </v>
      </c>
      <c r="DG1" s="284"/>
      <c r="DH1" s="285"/>
      <c r="DI1" s="286"/>
      <c r="DJ1" s="283" t="str">
        <f>"Subject Code: "&amp;'General information'!B8&amp;"  Subject: "&amp;'General information'!B9</f>
        <v xml:space="preserve">Subject Code:   Subject: </v>
      </c>
      <c r="DK1" s="285"/>
      <c r="DL1" s="285"/>
      <c r="DM1" s="286"/>
    </row>
    <row r="2" spans="1:117" ht="19.5" customHeight="1" thickBot="1" x14ac:dyDescent="0.55000000000000004">
      <c r="A2" s="346" t="s">
        <v>36</v>
      </c>
      <c r="B2" s="343" t="s">
        <v>73</v>
      </c>
      <c r="C2" s="340" t="s">
        <v>37</v>
      </c>
      <c r="D2" s="337" t="s">
        <v>38</v>
      </c>
      <c r="E2" s="371" t="str">
        <f>"Subject code: "&amp;'General information'!B8&amp;"  Subject: "&amp;'General information'!B9</f>
        <v xml:space="preserve">Subject code:   Subject: </v>
      </c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 t="str">
        <f>"Subject code: "&amp;'General information'!B8&amp;"  Subject: "&amp;'General information'!B9</f>
        <v xml:space="preserve">Subject code:   Subject: </v>
      </c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31"/>
      <c r="BY2" s="31"/>
      <c r="BZ2" s="31"/>
      <c r="CA2" s="32"/>
      <c r="CB2" s="327"/>
      <c r="CC2" s="329"/>
      <c r="CD2" s="283" t="s">
        <v>42</v>
      </c>
      <c r="CE2" s="285"/>
      <c r="CF2" s="285"/>
      <c r="CG2" s="285"/>
      <c r="CH2" s="285"/>
      <c r="CI2" s="285"/>
      <c r="CJ2" s="285"/>
      <c r="CK2" s="286"/>
      <c r="CL2" s="311" t="s">
        <v>70</v>
      </c>
      <c r="CM2" s="296" t="s">
        <v>71</v>
      </c>
      <c r="CN2" s="283" t="s">
        <v>52</v>
      </c>
      <c r="CO2" s="285"/>
      <c r="CP2" s="285"/>
      <c r="CQ2" s="285"/>
      <c r="CR2" s="286"/>
      <c r="CS2" s="311" t="s">
        <v>70</v>
      </c>
      <c r="CT2" s="296" t="s">
        <v>71</v>
      </c>
      <c r="CU2" s="331" t="s">
        <v>55</v>
      </c>
      <c r="CV2" s="331"/>
      <c r="CW2" s="332" t="s">
        <v>56</v>
      </c>
      <c r="CX2" s="333"/>
      <c r="CY2" s="33" t="s">
        <v>57</v>
      </c>
      <c r="CZ2" s="507" t="s">
        <v>70</v>
      </c>
      <c r="DA2" s="513" t="s">
        <v>71</v>
      </c>
      <c r="DB2" s="501" t="s">
        <v>36</v>
      </c>
      <c r="DC2" s="495"/>
      <c r="DD2" s="290" t="s">
        <v>141</v>
      </c>
      <c r="DE2" s="293" t="s">
        <v>64</v>
      </c>
      <c r="DF2" s="287" t="s">
        <v>36</v>
      </c>
      <c r="DG2" s="34"/>
      <c r="DH2" s="290" t="s">
        <v>141</v>
      </c>
      <c r="DI2" s="293" t="s">
        <v>64</v>
      </c>
      <c r="DJ2" s="314" t="s">
        <v>36</v>
      </c>
      <c r="DK2" s="314" t="s">
        <v>64</v>
      </c>
      <c r="DL2" s="317" t="s">
        <v>145</v>
      </c>
      <c r="DM2" s="320" t="s">
        <v>39</v>
      </c>
    </row>
    <row r="3" spans="1:117" ht="19.5" customHeight="1" thickBot="1" x14ac:dyDescent="0.55000000000000004">
      <c r="A3" s="347"/>
      <c r="B3" s="344"/>
      <c r="C3" s="341"/>
      <c r="D3" s="338"/>
      <c r="E3" s="372" t="str">
        <f>cover!A15</f>
        <v>Primary 6/4</v>
      </c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2" t="str">
        <f>"  Teacher "&amp;cover!G18</f>
        <v xml:space="preserve">  Teacher 0</v>
      </c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479" t="str">
        <f>cover!A15</f>
        <v>Primary 6/4</v>
      </c>
      <c r="AO3" s="361"/>
      <c r="AP3" s="361"/>
      <c r="AQ3" s="361"/>
      <c r="AR3" s="361"/>
      <c r="AS3" s="361"/>
      <c r="AT3" s="361"/>
      <c r="AU3" s="361"/>
      <c r="AV3" s="361"/>
      <c r="AW3" s="361"/>
      <c r="AX3" s="361"/>
      <c r="AY3" s="361"/>
      <c r="AZ3" s="361"/>
      <c r="BA3" s="361"/>
      <c r="BB3" s="361"/>
      <c r="BC3" s="362" t="str">
        <f>"  Teacher "&amp;cover!G19</f>
        <v xml:space="preserve">  Teacher 0</v>
      </c>
      <c r="BD3" s="362"/>
      <c r="BE3" s="362"/>
      <c r="BF3" s="362"/>
      <c r="BG3" s="362"/>
      <c r="BH3" s="362"/>
      <c r="BI3" s="362"/>
      <c r="BJ3" s="362"/>
      <c r="BK3" s="362"/>
      <c r="BL3" s="362"/>
      <c r="BM3" s="362"/>
      <c r="BN3" s="362"/>
      <c r="BO3" s="362"/>
      <c r="BP3" s="362"/>
      <c r="BQ3" s="362"/>
      <c r="BR3" s="362"/>
      <c r="BS3" s="362"/>
      <c r="BT3" s="362"/>
      <c r="BU3" s="362"/>
      <c r="BV3" s="362"/>
      <c r="BW3" s="362"/>
      <c r="BX3" s="31"/>
      <c r="BY3" s="31"/>
      <c r="BZ3" s="31"/>
      <c r="CA3" s="32"/>
      <c r="CB3" s="327"/>
      <c r="CC3" s="329"/>
      <c r="CD3" s="355" t="s">
        <v>44</v>
      </c>
      <c r="CE3" s="302" t="s">
        <v>45</v>
      </c>
      <c r="CF3" s="302" t="s">
        <v>46</v>
      </c>
      <c r="CG3" s="302" t="s">
        <v>47</v>
      </c>
      <c r="CH3" s="358" t="s">
        <v>63</v>
      </c>
      <c r="CI3" s="302" t="s">
        <v>62</v>
      </c>
      <c r="CJ3" s="302" t="s">
        <v>48</v>
      </c>
      <c r="CK3" s="305" t="s">
        <v>49</v>
      </c>
      <c r="CL3" s="312"/>
      <c r="CM3" s="297"/>
      <c r="CN3" s="299" t="s">
        <v>51</v>
      </c>
      <c r="CO3" s="302" t="s">
        <v>53</v>
      </c>
      <c r="CP3" s="302" t="s">
        <v>59</v>
      </c>
      <c r="CQ3" s="302" t="s">
        <v>60</v>
      </c>
      <c r="CR3" s="305" t="s">
        <v>61</v>
      </c>
      <c r="CS3" s="312"/>
      <c r="CT3" s="297"/>
      <c r="CU3" s="334"/>
      <c r="CV3" s="349"/>
      <c r="CW3" s="334"/>
      <c r="CX3" s="352"/>
      <c r="CY3" s="308"/>
      <c r="CZ3" s="508"/>
      <c r="DA3" s="514"/>
      <c r="DB3" s="502"/>
      <c r="DC3" s="496" t="s">
        <v>142</v>
      </c>
      <c r="DD3" s="291"/>
      <c r="DE3" s="294"/>
      <c r="DF3" s="288"/>
      <c r="DG3" s="109" t="s">
        <v>142</v>
      </c>
      <c r="DH3" s="291"/>
      <c r="DI3" s="294"/>
      <c r="DJ3" s="315"/>
      <c r="DK3" s="315"/>
      <c r="DL3" s="318"/>
      <c r="DM3" s="321"/>
    </row>
    <row r="4" spans="1:117" ht="17.25" customHeight="1" thickBot="1" x14ac:dyDescent="0.55000000000000004">
      <c r="A4" s="347"/>
      <c r="B4" s="344"/>
      <c r="C4" s="341"/>
      <c r="D4" s="338"/>
      <c r="E4" s="283" t="s">
        <v>74</v>
      </c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6"/>
      <c r="W4" s="283" t="s">
        <v>138</v>
      </c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472"/>
      <c r="AN4" s="480" t="s">
        <v>36</v>
      </c>
      <c r="AO4" s="478" t="s">
        <v>75</v>
      </c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5"/>
      <c r="BE4" s="363" t="s">
        <v>139</v>
      </c>
      <c r="BF4" s="364"/>
      <c r="BG4" s="364"/>
      <c r="BH4" s="364"/>
      <c r="BI4" s="364"/>
      <c r="BJ4" s="364"/>
      <c r="BK4" s="364"/>
      <c r="BL4" s="364"/>
      <c r="BM4" s="364"/>
      <c r="BN4" s="364"/>
      <c r="BO4" s="364"/>
      <c r="BP4" s="364"/>
      <c r="BQ4" s="364"/>
      <c r="BR4" s="364"/>
      <c r="BS4" s="364"/>
      <c r="BT4" s="364"/>
      <c r="BU4" s="364"/>
      <c r="BV4" s="364"/>
      <c r="BW4" s="518"/>
      <c r="BX4" s="488" t="s">
        <v>36</v>
      </c>
      <c r="BY4" s="483" t="s">
        <v>40</v>
      </c>
      <c r="BZ4" s="368" t="s">
        <v>131</v>
      </c>
      <c r="CA4" s="366" t="s">
        <v>40</v>
      </c>
      <c r="CB4" s="312"/>
      <c r="CC4" s="329"/>
      <c r="CD4" s="356"/>
      <c r="CE4" s="303"/>
      <c r="CF4" s="303"/>
      <c r="CG4" s="303"/>
      <c r="CH4" s="359"/>
      <c r="CI4" s="303"/>
      <c r="CJ4" s="303"/>
      <c r="CK4" s="306"/>
      <c r="CL4" s="312"/>
      <c r="CM4" s="297"/>
      <c r="CN4" s="300"/>
      <c r="CO4" s="303"/>
      <c r="CP4" s="303"/>
      <c r="CQ4" s="303"/>
      <c r="CR4" s="306"/>
      <c r="CS4" s="312"/>
      <c r="CT4" s="297"/>
      <c r="CU4" s="335"/>
      <c r="CV4" s="350"/>
      <c r="CW4" s="335"/>
      <c r="CX4" s="353"/>
      <c r="CY4" s="309"/>
      <c r="CZ4" s="508"/>
      <c r="DA4" s="514"/>
      <c r="DB4" s="502"/>
      <c r="DC4" s="497"/>
      <c r="DD4" s="291"/>
      <c r="DE4" s="294"/>
      <c r="DF4" s="288"/>
      <c r="DG4" s="36"/>
      <c r="DH4" s="291"/>
      <c r="DI4" s="294"/>
      <c r="DJ4" s="315"/>
      <c r="DK4" s="315"/>
      <c r="DL4" s="318"/>
      <c r="DM4" s="321"/>
    </row>
    <row r="5" spans="1:117" ht="64.5" customHeight="1" x14ac:dyDescent="0.5">
      <c r="A5" s="347"/>
      <c r="B5" s="344"/>
      <c r="C5" s="341"/>
      <c r="D5" s="338"/>
      <c r="E5" s="244" t="s">
        <v>137</v>
      </c>
      <c r="F5" s="56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8"/>
      <c r="V5" s="59" t="s">
        <v>140</v>
      </c>
      <c r="W5" s="60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468"/>
      <c r="AM5" s="473" t="s">
        <v>40</v>
      </c>
      <c r="AN5" s="481"/>
      <c r="AO5" s="56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61" t="s">
        <v>76</v>
      </c>
      <c r="BE5" s="60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468"/>
      <c r="BW5" s="473" t="s">
        <v>76</v>
      </c>
      <c r="BX5" s="489"/>
      <c r="BY5" s="484"/>
      <c r="BZ5" s="369"/>
      <c r="CA5" s="367"/>
      <c r="CB5" s="312"/>
      <c r="CC5" s="329"/>
      <c r="CD5" s="356"/>
      <c r="CE5" s="303"/>
      <c r="CF5" s="303"/>
      <c r="CG5" s="303"/>
      <c r="CH5" s="359"/>
      <c r="CI5" s="303"/>
      <c r="CJ5" s="303"/>
      <c r="CK5" s="306"/>
      <c r="CL5" s="312"/>
      <c r="CM5" s="297"/>
      <c r="CN5" s="300"/>
      <c r="CO5" s="303"/>
      <c r="CP5" s="303"/>
      <c r="CQ5" s="303"/>
      <c r="CR5" s="306"/>
      <c r="CS5" s="312"/>
      <c r="CT5" s="297"/>
      <c r="CU5" s="335"/>
      <c r="CV5" s="350"/>
      <c r="CW5" s="335"/>
      <c r="CX5" s="353"/>
      <c r="CY5" s="309"/>
      <c r="CZ5" s="508"/>
      <c r="DA5" s="514"/>
      <c r="DB5" s="502"/>
      <c r="DC5" s="496" t="s">
        <v>58</v>
      </c>
      <c r="DD5" s="291"/>
      <c r="DE5" s="294"/>
      <c r="DF5" s="288"/>
      <c r="DG5" s="35" t="s">
        <v>58</v>
      </c>
      <c r="DH5" s="291"/>
      <c r="DI5" s="294"/>
      <c r="DJ5" s="315"/>
      <c r="DK5" s="315"/>
      <c r="DL5" s="318"/>
      <c r="DM5" s="321"/>
    </row>
    <row r="6" spans="1:117" ht="19.5" customHeight="1" thickBot="1" x14ac:dyDescent="0.55000000000000004">
      <c r="A6" s="348"/>
      <c r="B6" s="345"/>
      <c r="C6" s="342"/>
      <c r="D6" s="339"/>
      <c r="E6" s="62" t="s">
        <v>39</v>
      </c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5"/>
      <c r="V6" s="37">
        <f>F6+G6+H6+I6+J6+K6+L6+M6+N6+O6+P6+Q6+R6+S6+T6+U6</f>
        <v>0</v>
      </c>
      <c r="W6" s="66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469"/>
      <c r="AM6" s="474">
        <f>W6+X6+Y6+Z6+AA6+AB6+AC6+AD6+AE6+AF6+AG6+AH6+AI6+AJ6+AK6+AL6</f>
        <v>0</v>
      </c>
      <c r="AN6" s="482"/>
      <c r="AO6" s="63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38">
        <f>AO6+AP6+AQ6+AR6+AS6+AT6+AU6+AV6+AW6+AX6+AY6+AZ6+BA6+BB6+BC6</f>
        <v>0</v>
      </c>
      <c r="BE6" s="63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469"/>
      <c r="BW6" s="519">
        <f>BE6+BF6+BG6+BH6+BI6+BJ6+BK6+BL6+BM6+BN6+BO6+BP6+BQ6+BR6+BS6+BT6+BU6+BV6</f>
        <v>0</v>
      </c>
      <c r="BX6" s="490"/>
      <c r="BY6" s="485">
        <f>V6+AM6+BD6</f>
        <v>0</v>
      </c>
      <c r="BZ6" s="64">
        <f>BW6</f>
        <v>0</v>
      </c>
      <c r="CA6" s="78">
        <f>SUM(BY6:BZ6)</f>
        <v>0</v>
      </c>
      <c r="CB6" s="313"/>
      <c r="CC6" s="330"/>
      <c r="CD6" s="357"/>
      <c r="CE6" s="304"/>
      <c r="CF6" s="304"/>
      <c r="CG6" s="304"/>
      <c r="CH6" s="360"/>
      <c r="CI6" s="304"/>
      <c r="CJ6" s="304"/>
      <c r="CK6" s="307"/>
      <c r="CL6" s="313"/>
      <c r="CM6" s="298"/>
      <c r="CN6" s="301"/>
      <c r="CO6" s="304"/>
      <c r="CP6" s="304"/>
      <c r="CQ6" s="304"/>
      <c r="CR6" s="307"/>
      <c r="CS6" s="313"/>
      <c r="CT6" s="298"/>
      <c r="CU6" s="336"/>
      <c r="CV6" s="351"/>
      <c r="CW6" s="336"/>
      <c r="CX6" s="354"/>
      <c r="CY6" s="310"/>
      <c r="CZ6" s="509"/>
      <c r="DA6" s="515"/>
      <c r="DB6" s="503"/>
      <c r="DC6" s="498"/>
      <c r="DD6" s="292"/>
      <c r="DE6" s="295"/>
      <c r="DF6" s="289"/>
      <c r="DG6" s="39"/>
      <c r="DH6" s="292"/>
      <c r="DI6" s="295"/>
      <c r="DJ6" s="316"/>
      <c r="DK6" s="316"/>
      <c r="DL6" s="319"/>
      <c r="DM6" s="322"/>
    </row>
    <row r="7" spans="1:117" ht="16.5" customHeight="1" x14ac:dyDescent="0.5">
      <c r="A7" s="40"/>
      <c r="B7" s="41"/>
      <c r="C7" s="42"/>
      <c r="D7" s="247"/>
      <c r="E7" s="67" t="str">
        <f>IF(ISBLANK(D7)," ",A7)</f>
        <v xml:space="preserve"> </v>
      </c>
      <c r="F7" s="68"/>
      <c r="G7" s="68"/>
      <c r="H7" s="68"/>
      <c r="I7" s="68"/>
      <c r="J7" s="68"/>
      <c r="K7" s="68"/>
      <c r="L7" s="69"/>
      <c r="M7" s="69"/>
      <c r="N7" s="69"/>
      <c r="O7" s="69"/>
      <c r="P7" s="69"/>
      <c r="Q7" s="69"/>
      <c r="R7" s="69"/>
      <c r="S7" s="69"/>
      <c r="T7" s="69"/>
      <c r="U7" s="69"/>
      <c r="V7" s="43">
        <f t="shared" ref="V7:V55" si="0">F7+G7+H7+I7+J7+K7+L7+M7+N7+O7+P7+Q7+R7+S7+T7+U7</f>
        <v>0</v>
      </c>
      <c r="W7" s="70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470"/>
      <c r="AM7" s="475">
        <f>W7+X7+Y7+Z7+AA7+AB7+AC7+AD7+AE7+AF7+AG7+AH7+AI7+AJ7+AK7+AL7</f>
        <v>0</v>
      </c>
      <c r="AN7" s="494" t="str">
        <f t="shared" ref="AN7:AN38" si="1">IF(ISBLANK(D7)," ",A7)</f>
        <v xml:space="preserve"> </v>
      </c>
      <c r="AO7" s="70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54">
        <f>AO7+AP7+AQ7+AR7+AS7+AT7+AU7+AV7+AW7+AX7+AY7+AZ7+BA7+BB7+BC7</f>
        <v>0</v>
      </c>
      <c r="BE7" s="76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517"/>
      <c r="BW7" s="475">
        <f t="shared" ref="BW7:BW55" si="2">BE7+BF7+BG7+BH7+BI7+BJ7+BK7+BL7+BM7+BN7+BO7+BP7+BQ7+BR7+BS7+BT7+BU7+BV7</f>
        <v>0</v>
      </c>
      <c r="BX7" s="491" t="str">
        <f t="shared" ref="BX7:BX38" si="3">IF(ISBLANK(D7)," ",A7)</f>
        <v xml:space="preserve"> </v>
      </c>
      <c r="BY7" s="486" t="str">
        <f>IF(ISBLANK(D7),"",IF(AM7=0,"-",V7+AM7+BD7))</f>
        <v/>
      </c>
      <c r="BZ7" s="245" t="str">
        <f>IF(ISBLANK(D7),"",IF(BW7=0,"-",BW7))</f>
        <v/>
      </c>
      <c r="CA7" s="246" t="str">
        <f>IF(ISBLANK(D7),"",IF(BW7=0,0,BY7+BZ7))</f>
        <v/>
      </c>
      <c r="CB7" s="250" t="str">
        <f>IF(ISBLANK(D7)," ",IF(CA7=0,"-",IF(CA7&gt;=80,"4",IF(CA7&gt;=75,"3.5",IF(CA7&gt;=70,"3",IF(CA7&gt;=65,"2.5",IF(CA7&gt;=60,"2",IF(CA7&gt;=55,"1.5",IF(CA7&gt;=50,"1","0")))))))))</f>
        <v xml:space="preserve"> </v>
      </c>
      <c r="CC7" s="80"/>
      <c r="CD7" s="81"/>
      <c r="CE7" s="82"/>
      <c r="CF7" s="82"/>
      <c r="CG7" s="82"/>
      <c r="CH7" s="82"/>
      <c r="CI7" s="82"/>
      <c r="CJ7" s="82"/>
      <c r="CK7" s="83"/>
      <c r="CL7" s="84">
        <f>CD7+CE7+CF7+CG7+CH7+CI7+CJ7+CK7</f>
        <v>0</v>
      </c>
      <c r="CM7" s="44" t="str">
        <f t="shared" ref="CM7:CM38" si="4">IF(ISBLANK(G7)," ",IF(CL7=0,"-",IF(CL7&gt;=21,"3",IF(CL7&gt;=16,"2",IF(CL7&gt;=8,"1","0")))))</f>
        <v xml:space="preserve"> </v>
      </c>
      <c r="CN7" s="81"/>
      <c r="CO7" s="82"/>
      <c r="CP7" s="82"/>
      <c r="CQ7" s="82"/>
      <c r="CR7" s="83"/>
      <c r="CS7" s="85">
        <f>CN7+CO7+CP7+CQ7+CR7</f>
        <v>0</v>
      </c>
      <c r="CT7" s="44" t="str">
        <f t="shared" ref="CT7:CT38" si="5">IF(ISBLANK(D7)," ",IF(CS7=0,"-",IF(CS7&gt;=13,"3",IF(CS7&gt;=8,"2",IF(CS7&gt;=5,"1","0")))))</f>
        <v xml:space="preserve"> </v>
      </c>
      <c r="CU7" s="81"/>
      <c r="CV7" s="82"/>
      <c r="CW7" s="81"/>
      <c r="CX7" s="82"/>
      <c r="CY7" s="81"/>
      <c r="CZ7" s="510">
        <f>CU7+CV7+CW7+CX7+CY7</f>
        <v>0</v>
      </c>
      <c r="DA7" s="516" t="str">
        <f t="shared" ref="DA7:DA38" si="6">IF(ISBLANK(D7)," ",IF(CZ7=0,"-",IF(CZ7&gt;=13,"3",IF(CZ7&gt;=8,"2",IF(CZ7&gt;=5,"1","0")))))</f>
        <v xml:space="preserve"> </v>
      </c>
      <c r="DB7" s="504"/>
      <c r="DC7" s="499"/>
      <c r="DD7" s="96"/>
      <c r="DE7" s="95"/>
      <c r="DF7" s="95"/>
      <c r="DG7" s="95"/>
      <c r="DH7" s="96"/>
      <c r="DI7" s="95"/>
      <c r="DJ7" s="46"/>
      <c r="DK7" s="95"/>
      <c r="DL7" s="96"/>
      <c r="DM7" s="97"/>
    </row>
    <row r="8" spans="1:117" ht="16.5" customHeight="1" x14ac:dyDescent="0.5">
      <c r="A8" s="40"/>
      <c r="B8" s="41"/>
      <c r="C8" s="42"/>
      <c r="D8" s="247"/>
      <c r="E8" s="71" t="str">
        <f>IF(ISBLANK(D8)," ",A8)</f>
        <v xml:space="preserve"> 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45">
        <f t="shared" si="0"/>
        <v>0</v>
      </c>
      <c r="W8" s="72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471"/>
      <c r="AM8" s="476">
        <f t="shared" ref="AM8:AM55" si="7">W8+X8+Y8+Z8+AA8+AB8+AC8+AD8+AE8+AF8+AG8+AH8+AI8+AJ8+AK8+AL8</f>
        <v>0</v>
      </c>
      <c r="AN8" s="492" t="str">
        <f t="shared" si="1"/>
        <v xml:space="preserve"> </v>
      </c>
      <c r="AO8" s="72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54">
        <f>AO8+AP8+AQ8+AR8+AS8+AT8+AU8+AV8+AW8+AX8+AY8+AZ8+BA8+BB8+BC8</f>
        <v>0</v>
      </c>
      <c r="BE8" s="72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471"/>
      <c r="BW8" s="520">
        <f t="shared" si="2"/>
        <v>0</v>
      </c>
      <c r="BX8" s="492" t="str">
        <f t="shared" si="3"/>
        <v xml:space="preserve"> </v>
      </c>
      <c r="BY8" s="486" t="str">
        <f t="shared" ref="BY8:BY55" si="8">IF(ISBLANK(D8),"",IF(AM8=0,"-",V8+AM8+BD8))</f>
        <v/>
      </c>
      <c r="BZ8" s="245" t="str">
        <f t="shared" ref="BZ8:BZ55" si="9">IF(ISBLANK(D8),"",IF(BW8=0,"-",BW8))</f>
        <v/>
      </c>
      <c r="CA8" s="79" t="str">
        <f t="shared" ref="CA8:CA55" si="10">IF(ISBLANK(D8),"",IF(BW8=0,0,BY8+BZ8))</f>
        <v/>
      </c>
      <c r="CB8" s="250" t="str">
        <f t="shared" ref="CB8:CB55" si="11">IF(ISBLANK(D8)," ",IF(CA8=0,"-",IF(CA8&gt;=80,"4",IF(CA8&gt;=75,"3.5",IF(CA8&gt;=70,"3",IF(CA8&gt;=65,"2.5",IF(CA8&gt;=60,"2",IF(CA8&gt;=55,"1.5",IF(CA8&gt;=50,"1","0")))))))))</f>
        <v xml:space="preserve"> </v>
      </c>
      <c r="CC8" s="86"/>
      <c r="CD8" s="87"/>
      <c r="CE8" s="88"/>
      <c r="CF8" s="88"/>
      <c r="CG8" s="88"/>
      <c r="CH8" s="88"/>
      <c r="CI8" s="88"/>
      <c r="CJ8" s="88"/>
      <c r="CK8" s="89"/>
      <c r="CL8" s="90">
        <f t="shared" ref="CL8:CL55" si="12">CD8+CE8+CF8+CG8+CH8+CI8+CJ8+CK8</f>
        <v>0</v>
      </c>
      <c r="CM8" s="45" t="str">
        <f t="shared" si="4"/>
        <v xml:space="preserve"> </v>
      </c>
      <c r="CN8" s="87"/>
      <c r="CO8" s="88"/>
      <c r="CP8" s="88"/>
      <c r="CQ8" s="88"/>
      <c r="CR8" s="89"/>
      <c r="CS8" s="90">
        <f t="shared" ref="CS8:CS55" si="13">CN8+CO8+CP8+CQ8+CR8</f>
        <v>0</v>
      </c>
      <c r="CT8" s="45" t="str">
        <f t="shared" si="5"/>
        <v xml:space="preserve"> </v>
      </c>
      <c r="CU8" s="87"/>
      <c r="CV8" s="88"/>
      <c r="CW8" s="87"/>
      <c r="CX8" s="88"/>
      <c r="CY8" s="87"/>
      <c r="CZ8" s="511">
        <f t="shared" ref="CZ8:CZ55" si="14">CU8+CV8+CW8+CX8+CY8</f>
        <v>0</v>
      </c>
      <c r="DA8" s="476" t="str">
        <f t="shared" si="6"/>
        <v xml:space="preserve"> </v>
      </c>
      <c r="DB8" s="505"/>
      <c r="DC8" s="500"/>
      <c r="DD8" s="99"/>
      <c r="DE8" s="98"/>
      <c r="DF8" s="98"/>
      <c r="DG8" s="98"/>
      <c r="DH8" s="99"/>
      <c r="DI8" s="98"/>
      <c r="DJ8" s="48"/>
      <c r="DK8" s="98"/>
      <c r="DL8" s="99"/>
      <c r="DM8" s="100"/>
    </row>
    <row r="9" spans="1:117" ht="16.5" customHeight="1" x14ac:dyDescent="0.5">
      <c r="A9" s="40"/>
      <c r="B9" s="41"/>
      <c r="C9" s="49"/>
      <c r="D9" s="247"/>
      <c r="E9" s="71" t="str">
        <f t="shared" ref="E9:E43" si="15">IF(ISBLANK(D9)," ",A9)</f>
        <v xml:space="preserve"> 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45">
        <f t="shared" si="0"/>
        <v>0</v>
      </c>
      <c r="W9" s="72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471"/>
      <c r="AM9" s="476">
        <f t="shared" si="7"/>
        <v>0</v>
      </c>
      <c r="AN9" s="492" t="str">
        <f t="shared" si="1"/>
        <v xml:space="preserve"> </v>
      </c>
      <c r="AO9" s="72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45">
        <f t="shared" ref="BD9:BD55" si="16">AO9+AP9+AQ9+AR9+AS9+AT9+AU9+AV9+AW9+AX9+AY9+AZ9+BA9+BB9+BC9</f>
        <v>0</v>
      </c>
      <c r="BE9" s="72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471"/>
      <c r="BW9" s="520">
        <f t="shared" si="2"/>
        <v>0</v>
      </c>
      <c r="BX9" s="492" t="str">
        <f t="shared" si="3"/>
        <v xml:space="preserve"> </v>
      </c>
      <c r="BY9" s="486" t="str">
        <f t="shared" si="8"/>
        <v/>
      </c>
      <c r="BZ9" s="245" t="str">
        <f t="shared" si="9"/>
        <v/>
      </c>
      <c r="CA9" s="79" t="str">
        <f t="shared" si="10"/>
        <v/>
      </c>
      <c r="CB9" s="250" t="str">
        <f t="shared" si="11"/>
        <v xml:space="preserve"> </v>
      </c>
      <c r="CC9" s="86"/>
      <c r="CD9" s="87"/>
      <c r="CE9" s="88"/>
      <c r="CF9" s="88"/>
      <c r="CG9" s="88"/>
      <c r="CH9" s="88"/>
      <c r="CI9" s="88"/>
      <c r="CJ9" s="88"/>
      <c r="CK9" s="89"/>
      <c r="CL9" s="90">
        <f t="shared" si="12"/>
        <v>0</v>
      </c>
      <c r="CM9" s="45" t="str">
        <f t="shared" si="4"/>
        <v xml:space="preserve"> </v>
      </c>
      <c r="CN9" s="87"/>
      <c r="CO9" s="88"/>
      <c r="CP9" s="88"/>
      <c r="CQ9" s="88"/>
      <c r="CR9" s="89"/>
      <c r="CS9" s="90">
        <f t="shared" si="13"/>
        <v>0</v>
      </c>
      <c r="CT9" s="45" t="str">
        <f t="shared" si="5"/>
        <v xml:space="preserve"> </v>
      </c>
      <c r="CU9" s="87"/>
      <c r="CV9" s="88"/>
      <c r="CW9" s="87"/>
      <c r="CX9" s="88"/>
      <c r="CY9" s="87"/>
      <c r="CZ9" s="511">
        <f t="shared" si="14"/>
        <v>0</v>
      </c>
      <c r="DA9" s="476" t="str">
        <f t="shared" si="6"/>
        <v xml:space="preserve"> </v>
      </c>
      <c r="DB9" s="505"/>
      <c r="DC9" s="500"/>
      <c r="DD9" s="99"/>
      <c r="DE9" s="98"/>
      <c r="DF9" s="98"/>
      <c r="DG9" s="98"/>
      <c r="DH9" s="99"/>
      <c r="DI9" s="98"/>
      <c r="DJ9" s="48"/>
      <c r="DK9" s="98"/>
      <c r="DL9" s="99"/>
      <c r="DM9" s="100"/>
    </row>
    <row r="10" spans="1:117" ht="16.5" customHeight="1" x14ac:dyDescent="0.5">
      <c r="A10" s="40"/>
      <c r="B10" s="50"/>
      <c r="C10" s="42"/>
      <c r="D10" s="247"/>
      <c r="E10" s="71" t="str">
        <f t="shared" si="15"/>
        <v xml:space="preserve"> 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45">
        <f t="shared" si="0"/>
        <v>0</v>
      </c>
      <c r="W10" s="72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471"/>
      <c r="AM10" s="476">
        <f t="shared" si="7"/>
        <v>0</v>
      </c>
      <c r="AN10" s="492" t="str">
        <f t="shared" si="1"/>
        <v xml:space="preserve"> </v>
      </c>
      <c r="AO10" s="72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45">
        <f t="shared" si="16"/>
        <v>0</v>
      </c>
      <c r="BE10" s="72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471"/>
      <c r="BW10" s="520">
        <f t="shared" si="2"/>
        <v>0</v>
      </c>
      <c r="BX10" s="492" t="str">
        <f t="shared" si="3"/>
        <v xml:space="preserve"> </v>
      </c>
      <c r="BY10" s="486" t="str">
        <f t="shared" si="8"/>
        <v/>
      </c>
      <c r="BZ10" s="245" t="str">
        <f t="shared" si="9"/>
        <v/>
      </c>
      <c r="CA10" s="79" t="str">
        <f t="shared" si="10"/>
        <v/>
      </c>
      <c r="CB10" s="250" t="str">
        <f t="shared" si="11"/>
        <v xml:space="preserve"> </v>
      </c>
      <c r="CC10" s="86"/>
      <c r="CD10" s="87"/>
      <c r="CE10" s="88"/>
      <c r="CF10" s="88"/>
      <c r="CG10" s="88"/>
      <c r="CH10" s="88"/>
      <c r="CI10" s="88"/>
      <c r="CJ10" s="88"/>
      <c r="CK10" s="89"/>
      <c r="CL10" s="90">
        <f t="shared" si="12"/>
        <v>0</v>
      </c>
      <c r="CM10" s="45" t="str">
        <f t="shared" si="4"/>
        <v xml:space="preserve"> </v>
      </c>
      <c r="CN10" s="87"/>
      <c r="CO10" s="88"/>
      <c r="CP10" s="88"/>
      <c r="CQ10" s="88"/>
      <c r="CR10" s="89"/>
      <c r="CS10" s="90">
        <f t="shared" si="13"/>
        <v>0</v>
      </c>
      <c r="CT10" s="45" t="str">
        <f t="shared" si="5"/>
        <v xml:space="preserve"> </v>
      </c>
      <c r="CU10" s="87"/>
      <c r="CV10" s="88"/>
      <c r="CW10" s="87"/>
      <c r="CX10" s="88"/>
      <c r="CY10" s="87"/>
      <c r="CZ10" s="511">
        <f t="shared" si="14"/>
        <v>0</v>
      </c>
      <c r="DA10" s="476" t="str">
        <f t="shared" si="6"/>
        <v xml:space="preserve"> </v>
      </c>
      <c r="DB10" s="505"/>
      <c r="DC10" s="500"/>
      <c r="DD10" s="99"/>
      <c r="DE10" s="98"/>
      <c r="DF10" s="98"/>
      <c r="DG10" s="98"/>
      <c r="DH10" s="99"/>
      <c r="DI10" s="98"/>
      <c r="DJ10" s="48"/>
      <c r="DK10" s="98"/>
      <c r="DL10" s="99"/>
      <c r="DM10" s="100"/>
    </row>
    <row r="11" spans="1:117" ht="16.5" customHeight="1" x14ac:dyDescent="0.5">
      <c r="A11" s="40"/>
      <c r="B11" s="50"/>
      <c r="C11" s="42"/>
      <c r="D11" s="247"/>
      <c r="E11" s="71" t="str">
        <f t="shared" si="15"/>
        <v xml:space="preserve"> 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45">
        <f t="shared" si="0"/>
        <v>0</v>
      </c>
      <c r="W11" s="72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471"/>
      <c r="AM11" s="476">
        <f t="shared" si="7"/>
        <v>0</v>
      </c>
      <c r="AN11" s="492" t="str">
        <f t="shared" si="1"/>
        <v xml:space="preserve"> </v>
      </c>
      <c r="AO11" s="72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45">
        <f t="shared" si="16"/>
        <v>0</v>
      </c>
      <c r="BE11" s="72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471"/>
      <c r="BW11" s="520">
        <f t="shared" si="2"/>
        <v>0</v>
      </c>
      <c r="BX11" s="492" t="str">
        <f t="shared" si="3"/>
        <v xml:space="preserve"> </v>
      </c>
      <c r="BY11" s="486" t="str">
        <f t="shared" si="8"/>
        <v/>
      </c>
      <c r="BZ11" s="245" t="str">
        <f t="shared" si="9"/>
        <v/>
      </c>
      <c r="CA11" s="79" t="str">
        <f t="shared" si="10"/>
        <v/>
      </c>
      <c r="CB11" s="250" t="str">
        <f t="shared" si="11"/>
        <v xml:space="preserve"> </v>
      </c>
      <c r="CC11" s="86"/>
      <c r="CD11" s="87"/>
      <c r="CE11" s="88"/>
      <c r="CF11" s="88"/>
      <c r="CG11" s="88"/>
      <c r="CH11" s="88"/>
      <c r="CI11" s="88"/>
      <c r="CJ11" s="88"/>
      <c r="CK11" s="89"/>
      <c r="CL11" s="90">
        <f t="shared" si="12"/>
        <v>0</v>
      </c>
      <c r="CM11" s="45" t="str">
        <f t="shared" si="4"/>
        <v xml:space="preserve"> </v>
      </c>
      <c r="CN11" s="87"/>
      <c r="CO11" s="88"/>
      <c r="CP11" s="88"/>
      <c r="CQ11" s="88"/>
      <c r="CR11" s="89"/>
      <c r="CS11" s="90">
        <f t="shared" si="13"/>
        <v>0</v>
      </c>
      <c r="CT11" s="45" t="str">
        <f t="shared" si="5"/>
        <v xml:space="preserve"> </v>
      </c>
      <c r="CU11" s="87"/>
      <c r="CV11" s="88"/>
      <c r="CW11" s="87"/>
      <c r="CX11" s="88"/>
      <c r="CY11" s="87"/>
      <c r="CZ11" s="511">
        <f t="shared" si="14"/>
        <v>0</v>
      </c>
      <c r="DA11" s="476" t="str">
        <f t="shared" si="6"/>
        <v xml:space="preserve"> </v>
      </c>
      <c r="DB11" s="505"/>
      <c r="DC11" s="500"/>
      <c r="DD11" s="99"/>
      <c r="DE11" s="98"/>
      <c r="DF11" s="98"/>
      <c r="DG11" s="98"/>
      <c r="DH11" s="99"/>
      <c r="DI11" s="98"/>
      <c r="DJ11" s="48"/>
      <c r="DK11" s="98"/>
      <c r="DL11" s="99"/>
      <c r="DM11" s="100"/>
    </row>
    <row r="12" spans="1:117" ht="16.5" customHeight="1" x14ac:dyDescent="0.5">
      <c r="A12" s="40"/>
      <c r="B12" s="50"/>
      <c r="C12" s="42"/>
      <c r="D12" s="247"/>
      <c r="E12" s="71" t="str">
        <f t="shared" si="15"/>
        <v xml:space="preserve"> 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45">
        <f t="shared" si="0"/>
        <v>0</v>
      </c>
      <c r="W12" s="72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471"/>
      <c r="AM12" s="476">
        <f t="shared" si="7"/>
        <v>0</v>
      </c>
      <c r="AN12" s="492" t="str">
        <f t="shared" si="1"/>
        <v xml:space="preserve"> </v>
      </c>
      <c r="AO12" s="72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45">
        <f t="shared" si="16"/>
        <v>0</v>
      </c>
      <c r="BE12" s="72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471"/>
      <c r="BW12" s="520">
        <f t="shared" si="2"/>
        <v>0</v>
      </c>
      <c r="BX12" s="492" t="str">
        <f t="shared" si="3"/>
        <v xml:space="preserve"> </v>
      </c>
      <c r="BY12" s="486" t="str">
        <f t="shared" si="8"/>
        <v/>
      </c>
      <c r="BZ12" s="245" t="str">
        <f t="shared" si="9"/>
        <v/>
      </c>
      <c r="CA12" s="79" t="str">
        <f t="shared" si="10"/>
        <v/>
      </c>
      <c r="CB12" s="250" t="str">
        <f t="shared" si="11"/>
        <v xml:space="preserve"> </v>
      </c>
      <c r="CC12" s="86"/>
      <c r="CD12" s="87"/>
      <c r="CE12" s="88"/>
      <c r="CF12" s="88"/>
      <c r="CG12" s="88"/>
      <c r="CH12" s="88"/>
      <c r="CI12" s="88"/>
      <c r="CJ12" s="88"/>
      <c r="CK12" s="89"/>
      <c r="CL12" s="90">
        <f t="shared" si="12"/>
        <v>0</v>
      </c>
      <c r="CM12" s="45" t="str">
        <f t="shared" si="4"/>
        <v xml:space="preserve"> </v>
      </c>
      <c r="CN12" s="87"/>
      <c r="CO12" s="88"/>
      <c r="CP12" s="88"/>
      <c r="CQ12" s="88"/>
      <c r="CR12" s="89"/>
      <c r="CS12" s="90">
        <f t="shared" si="13"/>
        <v>0</v>
      </c>
      <c r="CT12" s="45" t="str">
        <f t="shared" si="5"/>
        <v xml:space="preserve"> </v>
      </c>
      <c r="CU12" s="87"/>
      <c r="CV12" s="88"/>
      <c r="CW12" s="87"/>
      <c r="CX12" s="88"/>
      <c r="CY12" s="87"/>
      <c r="CZ12" s="511">
        <f t="shared" si="14"/>
        <v>0</v>
      </c>
      <c r="DA12" s="476" t="str">
        <f t="shared" si="6"/>
        <v xml:space="preserve"> </v>
      </c>
      <c r="DB12" s="505"/>
      <c r="DC12" s="500"/>
      <c r="DD12" s="99"/>
      <c r="DE12" s="98"/>
      <c r="DF12" s="98"/>
      <c r="DG12" s="98"/>
      <c r="DH12" s="99"/>
      <c r="DI12" s="98"/>
      <c r="DJ12" s="48"/>
      <c r="DK12" s="98"/>
      <c r="DL12" s="99"/>
      <c r="DM12" s="100"/>
    </row>
    <row r="13" spans="1:117" ht="16.5" customHeight="1" x14ac:dyDescent="0.5">
      <c r="A13" s="40"/>
      <c r="B13" s="50"/>
      <c r="C13" s="42"/>
      <c r="D13" s="247"/>
      <c r="E13" s="71" t="str">
        <f t="shared" si="15"/>
        <v xml:space="preserve"> 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45">
        <f t="shared" si="0"/>
        <v>0</v>
      </c>
      <c r="W13" s="72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471"/>
      <c r="AM13" s="476">
        <f t="shared" si="7"/>
        <v>0</v>
      </c>
      <c r="AN13" s="492" t="str">
        <f t="shared" si="1"/>
        <v xml:space="preserve"> </v>
      </c>
      <c r="AO13" s="72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45">
        <f t="shared" si="16"/>
        <v>0</v>
      </c>
      <c r="BE13" s="72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471"/>
      <c r="BW13" s="520">
        <f t="shared" si="2"/>
        <v>0</v>
      </c>
      <c r="BX13" s="492" t="str">
        <f t="shared" si="3"/>
        <v xml:space="preserve"> </v>
      </c>
      <c r="BY13" s="486" t="str">
        <f t="shared" si="8"/>
        <v/>
      </c>
      <c r="BZ13" s="245" t="str">
        <f t="shared" si="9"/>
        <v/>
      </c>
      <c r="CA13" s="79" t="str">
        <f t="shared" si="10"/>
        <v/>
      </c>
      <c r="CB13" s="250" t="str">
        <f t="shared" si="11"/>
        <v xml:space="preserve"> </v>
      </c>
      <c r="CC13" s="86"/>
      <c r="CD13" s="87"/>
      <c r="CE13" s="88"/>
      <c r="CF13" s="88"/>
      <c r="CG13" s="88"/>
      <c r="CH13" s="88"/>
      <c r="CI13" s="88"/>
      <c r="CJ13" s="88"/>
      <c r="CK13" s="89"/>
      <c r="CL13" s="90">
        <f t="shared" si="12"/>
        <v>0</v>
      </c>
      <c r="CM13" s="45" t="str">
        <f t="shared" si="4"/>
        <v xml:space="preserve"> </v>
      </c>
      <c r="CN13" s="87"/>
      <c r="CO13" s="88"/>
      <c r="CP13" s="88"/>
      <c r="CQ13" s="88"/>
      <c r="CR13" s="89"/>
      <c r="CS13" s="90">
        <f t="shared" si="13"/>
        <v>0</v>
      </c>
      <c r="CT13" s="45" t="str">
        <f t="shared" si="5"/>
        <v xml:space="preserve"> </v>
      </c>
      <c r="CU13" s="87"/>
      <c r="CV13" s="88"/>
      <c r="CW13" s="87"/>
      <c r="CX13" s="88"/>
      <c r="CY13" s="87"/>
      <c r="CZ13" s="511">
        <f t="shared" si="14"/>
        <v>0</v>
      </c>
      <c r="DA13" s="476" t="str">
        <f t="shared" si="6"/>
        <v xml:space="preserve"> </v>
      </c>
      <c r="DB13" s="505"/>
      <c r="DC13" s="500"/>
      <c r="DD13" s="99"/>
      <c r="DE13" s="98"/>
      <c r="DF13" s="98"/>
      <c r="DG13" s="98"/>
      <c r="DH13" s="99"/>
      <c r="DI13" s="98"/>
      <c r="DJ13" s="48"/>
      <c r="DK13" s="98"/>
      <c r="DL13" s="99"/>
      <c r="DM13" s="100"/>
    </row>
    <row r="14" spans="1:117" ht="16.5" customHeight="1" x14ac:dyDescent="0.5">
      <c r="A14" s="40"/>
      <c r="B14" s="50"/>
      <c r="C14" s="42"/>
      <c r="D14" s="247"/>
      <c r="E14" s="71" t="str">
        <f t="shared" si="15"/>
        <v xml:space="preserve"> 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45">
        <f t="shared" si="0"/>
        <v>0</v>
      </c>
      <c r="W14" s="72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471"/>
      <c r="AM14" s="476">
        <f t="shared" si="7"/>
        <v>0</v>
      </c>
      <c r="AN14" s="492" t="str">
        <f t="shared" si="1"/>
        <v xml:space="preserve"> </v>
      </c>
      <c r="AO14" s="72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45">
        <f t="shared" si="16"/>
        <v>0</v>
      </c>
      <c r="BE14" s="72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471"/>
      <c r="BW14" s="520">
        <f t="shared" si="2"/>
        <v>0</v>
      </c>
      <c r="BX14" s="492" t="str">
        <f t="shared" si="3"/>
        <v xml:space="preserve"> </v>
      </c>
      <c r="BY14" s="486" t="str">
        <f t="shared" si="8"/>
        <v/>
      </c>
      <c r="BZ14" s="245" t="str">
        <f t="shared" si="9"/>
        <v/>
      </c>
      <c r="CA14" s="79" t="str">
        <f t="shared" si="10"/>
        <v/>
      </c>
      <c r="CB14" s="250" t="str">
        <f t="shared" si="11"/>
        <v xml:space="preserve"> </v>
      </c>
      <c r="CC14" s="86"/>
      <c r="CD14" s="87"/>
      <c r="CE14" s="88"/>
      <c r="CF14" s="88"/>
      <c r="CG14" s="88"/>
      <c r="CH14" s="88"/>
      <c r="CI14" s="88"/>
      <c r="CJ14" s="88"/>
      <c r="CK14" s="89"/>
      <c r="CL14" s="90">
        <f t="shared" si="12"/>
        <v>0</v>
      </c>
      <c r="CM14" s="45" t="str">
        <f t="shared" si="4"/>
        <v xml:space="preserve"> </v>
      </c>
      <c r="CN14" s="87"/>
      <c r="CO14" s="88"/>
      <c r="CP14" s="88"/>
      <c r="CQ14" s="88"/>
      <c r="CR14" s="89"/>
      <c r="CS14" s="90">
        <f t="shared" si="13"/>
        <v>0</v>
      </c>
      <c r="CT14" s="45" t="str">
        <f t="shared" si="5"/>
        <v xml:space="preserve"> </v>
      </c>
      <c r="CU14" s="87"/>
      <c r="CV14" s="88"/>
      <c r="CW14" s="87"/>
      <c r="CX14" s="88"/>
      <c r="CY14" s="87"/>
      <c r="CZ14" s="511">
        <f t="shared" si="14"/>
        <v>0</v>
      </c>
      <c r="DA14" s="476" t="str">
        <f t="shared" si="6"/>
        <v xml:space="preserve"> </v>
      </c>
      <c r="DB14" s="505"/>
      <c r="DC14" s="500"/>
      <c r="DD14" s="99"/>
      <c r="DE14" s="98"/>
      <c r="DF14" s="98"/>
      <c r="DG14" s="98"/>
      <c r="DH14" s="99"/>
      <c r="DI14" s="98"/>
      <c r="DJ14" s="48"/>
      <c r="DK14" s="98"/>
      <c r="DL14" s="99"/>
      <c r="DM14" s="100"/>
    </row>
    <row r="15" spans="1:117" ht="16.5" customHeight="1" x14ac:dyDescent="0.5">
      <c r="A15" s="40"/>
      <c r="B15" s="50"/>
      <c r="C15" s="42"/>
      <c r="D15" s="247"/>
      <c r="E15" s="71" t="str">
        <f t="shared" si="15"/>
        <v xml:space="preserve"> 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45">
        <f t="shared" si="0"/>
        <v>0</v>
      </c>
      <c r="W15" s="72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471"/>
      <c r="AM15" s="476">
        <f t="shared" si="7"/>
        <v>0</v>
      </c>
      <c r="AN15" s="492" t="str">
        <f t="shared" si="1"/>
        <v xml:space="preserve"> </v>
      </c>
      <c r="AO15" s="72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45">
        <f t="shared" si="16"/>
        <v>0</v>
      </c>
      <c r="BE15" s="72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471"/>
      <c r="BW15" s="520">
        <f>BE15+BF15+BG15+BH15+BI15+BJ15+BK15+BL15+BM15+BN15+BO15+BP15+BQ15+BR15+BS15+BT15+BU15+BV15</f>
        <v>0</v>
      </c>
      <c r="BX15" s="492" t="str">
        <f t="shared" si="3"/>
        <v xml:space="preserve"> </v>
      </c>
      <c r="BY15" s="486" t="str">
        <f t="shared" si="8"/>
        <v/>
      </c>
      <c r="BZ15" s="245" t="str">
        <f t="shared" si="9"/>
        <v/>
      </c>
      <c r="CA15" s="79" t="str">
        <f t="shared" si="10"/>
        <v/>
      </c>
      <c r="CB15" s="250" t="str">
        <f t="shared" si="11"/>
        <v xml:space="preserve"> </v>
      </c>
      <c r="CC15" s="86"/>
      <c r="CD15" s="87"/>
      <c r="CE15" s="88"/>
      <c r="CF15" s="88"/>
      <c r="CG15" s="88"/>
      <c r="CH15" s="88"/>
      <c r="CI15" s="88"/>
      <c r="CJ15" s="88"/>
      <c r="CK15" s="89"/>
      <c r="CL15" s="90">
        <f t="shared" si="12"/>
        <v>0</v>
      </c>
      <c r="CM15" s="45" t="str">
        <f t="shared" si="4"/>
        <v xml:space="preserve"> </v>
      </c>
      <c r="CN15" s="87"/>
      <c r="CO15" s="88"/>
      <c r="CP15" s="88"/>
      <c r="CQ15" s="88"/>
      <c r="CR15" s="89"/>
      <c r="CS15" s="90">
        <f t="shared" si="13"/>
        <v>0</v>
      </c>
      <c r="CT15" s="45" t="str">
        <f t="shared" si="5"/>
        <v xml:space="preserve"> </v>
      </c>
      <c r="CU15" s="87"/>
      <c r="CV15" s="88"/>
      <c r="CW15" s="87"/>
      <c r="CX15" s="88"/>
      <c r="CY15" s="87"/>
      <c r="CZ15" s="511">
        <f t="shared" si="14"/>
        <v>0</v>
      </c>
      <c r="DA15" s="476" t="str">
        <f t="shared" si="6"/>
        <v xml:space="preserve"> </v>
      </c>
      <c r="DB15" s="505"/>
      <c r="DC15" s="500"/>
      <c r="DD15" s="99"/>
      <c r="DE15" s="98"/>
      <c r="DF15" s="98"/>
      <c r="DG15" s="98"/>
      <c r="DH15" s="99"/>
      <c r="DI15" s="98"/>
      <c r="DJ15" s="48"/>
      <c r="DK15" s="98"/>
      <c r="DL15" s="99"/>
      <c r="DM15" s="100"/>
    </row>
    <row r="16" spans="1:117" ht="16.5" customHeight="1" x14ac:dyDescent="0.5">
      <c r="A16" s="40"/>
      <c r="B16" s="50"/>
      <c r="C16" s="42"/>
      <c r="D16" s="247"/>
      <c r="E16" s="71" t="str">
        <f t="shared" si="15"/>
        <v xml:space="preserve"> 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45">
        <f t="shared" si="0"/>
        <v>0</v>
      </c>
      <c r="W16" s="72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471"/>
      <c r="AM16" s="476">
        <f t="shared" si="7"/>
        <v>0</v>
      </c>
      <c r="AN16" s="492" t="str">
        <f t="shared" si="1"/>
        <v xml:space="preserve"> </v>
      </c>
      <c r="AO16" s="72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45">
        <f t="shared" si="16"/>
        <v>0</v>
      </c>
      <c r="BE16" s="72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471"/>
      <c r="BW16" s="520">
        <f t="shared" si="2"/>
        <v>0</v>
      </c>
      <c r="BX16" s="492" t="str">
        <f t="shared" si="3"/>
        <v xml:space="preserve"> </v>
      </c>
      <c r="BY16" s="486" t="str">
        <f t="shared" si="8"/>
        <v/>
      </c>
      <c r="BZ16" s="245" t="str">
        <f t="shared" si="9"/>
        <v/>
      </c>
      <c r="CA16" s="79" t="str">
        <f t="shared" si="10"/>
        <v/>
      </c>
      <c r="CB16" s="250" t="str">
        <f t="shared" si="11"/>
        <v xml:space="preserve"> </v>
      </c>
      <c r="CC16" s="86"/>
      <c r="CD16" s="87"/>
      <c r="CE16" s="88"/>
      <c r="CF16" s="88"/>
      <c r="CG16" s="88"/>
      <c r="CH16" s="88"/>
      <c r="CI16" s="88"/>
      <c r="CJ16" s="88"/>
      <c r="CK16" s="89"/>
      <c r="CL16" s="90">
        <f t="shared" si="12"/>
        <v>0</v>
      </c>
      <c r="CM16" s="45" t="str">
        <f t="shared" si="4"/>
        <v xml:space="preserve"> </v>
      </c>
      <c r="CN16" s="87"/>
      <c r="CO16" s="88"/>
      <c r="CP16" s="88"/>
      <c r="CQ16" s="88"/>
      <c r="CR16" s="89"/>
      <c r="CS16" s="90">
        <f t="shared" si="13"/>
        <v>0</v>
      </c>
      <c r="CT16" s="45" t="str">
        <f t="shared" si="5"/>
        <v xml:space="preserve"> </v>
      </c>
      <c r="CU16" s="87"/>
      <c r="CV16" s="88"/>
      <c r="CW16" s="87"/>
      <c r="CX16" s="88"/>
      <c r="CY16" s="87"/>
      <c r="CZ16" s="511">
        <f t="shared" si="14"/>
        <v>0</v>
      </c>
      <c r="DA16" s="476" t="str">
        <f t="shared" si="6"/>
        <v xml:space="preserve"> </v>
      </c>
      <c r="DB16" s="505"/>
      <c r="DC16" s="500"/>
      <c r="DD16" s="99"/>
      <c r="DE16" s="98"/>
      <c r="DF16" s="98"/>
      <c r="DG16" s="98"/>
      <c r="DH16" s="99"/>
      <c r="DI16" s="98"/>
      <c r="DJ16" s="48"/>
      <c r="DK16" s="98"/>
      <c r="DL16" s="99"/>
      <c r="DM16" s="100"/>
    </row>
    <row r="17" spans="1:117" ht="16.5" customHeight="1" x14ac:dyDescent="0.5">
      <c r="A17" s="40"/>
      <c r="B17" s="50"/>
      <c r="C17" s="42"/>
      <c r="D17" s="247"/>
      <c r="E17" s="71" t="str">
        <f t="shared" si="15"/>
        <v xml:space="preserve"> 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45">
        <f t="shared" si="0"/>
        <v>0</v>
      </c>
      <c r="W17" s="72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471"/>
      <c r="AM17" s="476">
        <f t="shared" si="7"/>
        <v>0</v>
      </c>
      <c r="AN17" s="492" t="str">
        <f t="shared" si="1"/>
        <v xml:space="preserve"> </v>
      </c>
      <c r="AO17" s="72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45">
        <f t="shared" si="16"/>
        <v>0</v>
      </c>
      <c r="BE17" s="72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471"/>
      <c r="BW17" s="520">
        <f t="shared" si="2"/>
        <v>0</v>
      </c>
      <c r="BX17" s="492" t="str">
        <f t="shared" si="3"/>
        <v xml:space="preserve"> </v>
      </c>
      <c r="BY17" s="486" t="str">
        <f t="shared" si="8"/>
        <v/>
      </c>
      <c r="BZ17" s="245" t="str">
        <f t="shared" si="9"/>
        <v/>
      </c>
      <c r="CA17" s="79" t="str">
        <f t="shared" si="10"/>
        <v/>
      </c>
      <c r="CB17" s="250" t="str">
        <f t="shared" si="11"/>
        <v xml:space="preserve"> </v>
      </c>
      <c r="CC17" s="86"/>
      <c r="CD17" s="87"/>
      <c r="CE17" s="88"/>
      <c r="CF17" s="88"/>
      <c r="CG17" s="88"/>
      <c r="CH17" s="88"/>
      <c r="CI17" s="88"/>
      <c r="CJ17" s="88"/>
      <c r="CK17" s="89"/>
      <c r="CL17" s="90">
        <f t="shared" si="12"/>
        <v>0</v>
      </c>
      <c r="CM17" s="45" t="str">
        <f t="shared" si="4"/>
        <v xml:space="preserve"> </v>
      </c>
      <c r="CN17" s="87"/>
      <c r="CO17" s="88"/>
      <c r="CP17" s="88"/>
      <c r="CQ17" s="88"/>
      <c r="CR17" s="89"/>
      <c r="CS17" s="90">
        <f t="shared" si="13"/>
        <v>0</v>
      </c>
      <c r="CT17" s="45" t="str">
        <f t="shared" si="5"/>
        <v xml:space="preserve"> </v>
      </c>
      <c r="CU17" s="87"/>
      <c r="CV17" s="88"/>
      <c r="CW17" s="87"/>
      <c r="CX17" s="88"/>
      <c r="CY17" s="87"/>
      <c r="CZ17" s="511">
        <f t="shared" si="14"/>
        <v>0</v>
      </c>
      <c r="DA17" s="476" t="str">
        <f t="shared" si="6"/>
        <v xml:space="preserve"> </v>
      </c>
      <c r="DB17" s="505"/>
      <c r="DC17" s="500"/>
      <c r="DD17" s="99"/>
      <c r="DE17" s="98"/>
      <c r="DF17" s="98"/>
      <c r="DG17" s="98"/>
      <c r="DH17" s="99"/>
      <c r="DI17" s="98"/>
      <c r="DJ17" s="48"/>
      <c r="DK17" s="98"/>
      <c r="DL17" s="99"/>
      <c r="DM17" s="100"/>
    </row>
    <row r="18" spans="1:117" ht="16.5" customHeight="1" x14ac:dyDescent="0.5">
      <c r="A18" s="40"/>
      <c r="B18" s="50"/>
      <c r="C18" s="42"/>
      <c r="D18" s="247"/>
      <c r="E18" s="71" t="str">
        <f t="shared" si="15"/>
        <v xml:space="preserve"> 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45">
        <f t="shared" si="0"/>
        <v>0</v>
      </c>
      <c r="W18" s="72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471"/>
      <c r="AM18" s="476">
        <f t="shared" si="7"/>
        <v>0</v>
      </c>
      <c r="AN18" s="492" t="str">
        <f t="shared" si="1"/>
        <v xml:space="preserve"> </v>
      </c>
      <c r="AO18" s="72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45">
        <f t="shared" si="16"/>
        <v>0</v>
      </c>
      <c r="BE18" s="72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471"/>
      <c r="BW18" s="520">
        <f t="shared" si="2"/>
        <v>0</v>
      </c>
      <c r="BX18" s="492" t="str">
        <f t="shared" si="3"/>
        <v xml:space="preserve"> </v>
      </c>
      <c r="BY18" s="486" t="str">
        <f t="shared" si="8"/>
        <v/>
      </c>
      <c r="BZ18" s="245" t="str">
        <f t="shared" si="9"/>
        <v/>
      </c>
      <c r="CA18" s="79" t="str">
        <f t="shared" si="10"/>
        <v/>
      </c>
      <c r="CB18" s="250" t="str">
        <f t="shared" si="11"/>
        <v xml:space="preserve"> </v>
      </c>
      <c r="CC18" s="86"/>
      <c r="CD18" s="87"/>
      <c r="CE18" s="88"/>
      <c r="CF18" s="88"/>
      <c r="CG18" s="88"/>
      <c r="CH18" s="88"/>
      <c r="CI18" s="88"/>
      <c r="CJ18" s="88"/>
      <c r="CK18" s="89"/>
      <c r="CL18" s="90">
        <f t="shared" si="12"/>
        <v>0</v>
      </c>
      <c r="CM18" s="45" t="str">
        <f t="shared" si="4"/>
        <v xml:space="preserve"> </v>
      </c>
      <c r="CN18" s="87"/>
      <c r="CO18" s="88"/>
      <c r="CP18" s="88"/>
      <c r="CQ18" s="88"/>
      <c r="CR18" s="89"/>
      <c r="CS18" s="90">
        <f t="shared" si="13"/>
        <v>0</v>
      </c>
      <c r="CT18" s="45" t="str">
        <f t="shared" si="5"/>
        <v xml:space="preserve"> </v>
      </c>
      <c r="CU18" s="87"/>
      <c r="CV18" s="88"/>
      <c r="CW18" s="87"/>
      <c r="CX18" s="88"/>
      <c r="CY18" s="87"/>
      <c r="CZ18" s="511">
        <f t="shared" si="14"/>
        <v>0</v>
      </c>
      <c r="DA18" s="476" t="str">
        <f t="shared" si="6"/>
        <v xml:space="preserve"> </v>
      </c>
      <c r="DB18" s="505"/>
      <c r="DC18" s="500"/>
      <c r="DD18" s="99"/>
      <c r="DE18" s="98"/>
      <c r="DF18" s="98"/>
      <c r="DG18" s="98"/>
      <c r="DH18" s="99"/>
      <c r="DI18" s="98"/>
      <c r="DJ18" s="48"/>
      <c r="DK18" s="98"/>
      <c r="DL18" s="99"/>
      <c r="DM18" s="100"/>
    </row>
    <row r="19" spans="1:117" ht="16.5" customHeight="1" x14ac:dyDescent="0.5">
      <c r="A19" s="40"/>
      <c r="B19" s="41"/>
      <c r="C19" s="51"/>
      <c r="D19" s="247"/>
      <c r="E19" s="71" t="str">
        <f t="shared" si="15"/>
        <v xml:space="preserve"> 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45">
        <f t="shared" si="0"/>
        <v>0</v>
      </c>
      <c r="W19" s="72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471"/>
      <c r="AM19" s="476">
        <f t="shared" si="7"/>
        <v>0</v>
      </c>
      <c r="AN19" s="492" t="str">
        <f t="shared" si="1"/>
        <v xml:space="preserve"> </v>
      </c>
      <c r="AO19" s="72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45">
        <f t="shared" si="16"/>
        <v>0</v>
      </c>
      <c r="BE19" s="72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471"/>
      <c r="BW19" s="520">
        <f t="shared" si="2"/>
        <v>0</v>
      </c>
      <c r="BX19" s="492" t="str">
        <f t="shared" si="3"/>
        <v xml:space="preserve"> </v>
      </c>
      <c r="BY19" s="486" t="str">
        <f t="shared" si="8"/>
        <v/>
      </c>
      <c r="BZ19" s="245" t="str">
        <f t="shared" si="9"/>
        <v/>
      </c>
      <c r="CA19" s="79" t="str">
        <f t="shared" si="10"/>
        <v/>
      </c>
      <c r="CB19" s="250" t="str">
        <f t="shared" si="11"/>
        <v xml:space="preserve"> </v>
      </c>
      <c r="CC19" s="86"/>
      <c r="CD19" s="87"/>
      <c r="CE19" s="88"/>
      <c r="CF19" s="88"/>
      <c r="CG19" s="88"/>
      <c r="CH19" s="88"/>
      <c r="CI19" s="88"/>
      <c r="CJ19" s="88"/>
      <c r="CK19" s="89"/>
      <c r="CL19" s="90">
        <f t="shared" si="12"/>
        <v>0</v>
      </c>
      <c r="CM19" s="45" t="str">
        <f t="shared" si="4"/>
        <v xml:space="preserve"> </v>
      </c>
      <c r="CN19" s="87"/>
      <c r="CO19" s="88"/>
      <c r="CP19" s="88"/>
      <c r="CQ19" s="88"/>
      <c r="CR19" s="89"/>
      <c r="CS19" s="90">
        <f t="shared" si="13"/>
        <v>0</v>
      </c>
      <c r="CT19" s="45" t="str">
        <f t="shared" si="5"/>
        <v xml:space="preserve"> </v>
      </c>
      <c r="CU19" s="87"/>
      <c r="CV19" s="88"/>
      <c r="CW19" s="87"/>
      <c r="CX19" s="88"/>
      <c r="CY19" s="87"/>
      <c r="CZ19" s="511">
        <f t="shared" si="14"/>
        <v>0</v>
      </c>
      <c r="DA19" s="476" t="str">
        <f t="shared" si="6"/>
        <v xml:space="preserve"> </v>
      </c>
      <c r="DB19" s="505"/>
      <c r="DC19" s="500"/>
      <c r="DD19" s="99"/>
      <c r="DE19" s="98"/>
      <c r="DF19" s="98"/>
      <c r="DG19" s="98"/>
      <c r="DH19" s="99"/>
      <c r="DI19" s="98"/>
      <c r="DJ19" s="48"/>
      <c r="DK19" s="98"/>
      <c r="DL19" s="99"/>
      <c r="DM19" s="100"/>
    </row>
    <row r="20" spans="1:117" ht="16.5" customHeight="1" x14ac:dyDescent="0.5">
      <c r="A20" s="40"/>
      <c r="B20" s="41"/>
      <c r="C20" s="52"/>
      <c r="D20" s="247"/>
      <c r="E20" s="71" t="str">
        <f t="shared" si="15"/>
        <v xml:space="preserve"> 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45">
        <f t="shared" si="0"/>
        <v>0</v>
      </c>
      <c r="W20" s="72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471"/>
      <c r="AM20" s="476">
        <f t="shared" si="7"/>
        <v>0</v>
      </c>
      <c r="AN20" s="492" t="str">
        <f t="shared" si="1"/>
        <v xml:space="preserve"> </v>
      </c>
      <c r="AO20" s="72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45">
        <f t="shared" si="16"/>
        <v>0</v>
      </c>
      <c r="BE20" s="72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471"/>
      <c r="BW20" s="520">
        <f t="shared" si="2"/>
        <v>0</v>
      </c>
      <c r="BX20" s="492" t="str">
        <f t="shared" si="3"/>
        <v xml:space="preserve"> </v>
      </c>
      <c r="BY20" s="486" t="str">
        <f t="shared" si="8"/>
        <v/>
      </c>
      <c r="BZ20" s="245" t="str">
        <f t="shared" si="9"/>
        <v/>
      </c>
      <c r="CA20" s="79" t="str">
        <f t="shared" si="10"/>
        <v/>
      </c>
      <c r="CB20" s="250" t="str">
        <f t="shared" si="11"/>
        <v xml:space="preserve"> </v>
      </c>
      <c r="CC20" s="86"/>
      <c r="CD20" s="87"/>
      <c r="CE20" s="88"/>
      <c r="CF20" s="88"/>
      <c r="CG20" s="88"/>
      <c r="CH20" s="88"/>
      <c r="CI20" s="88"/>
      <c r="CJ20" s="88"/>
      <c r="CK20" s="89"/>
      <c r="CL20" s="90">
        <f t="shared" si="12"/>
        <v>0</v>
      </c>
      <c r="CM20" s="45" t="str">
        <f t="shared" si="4"/>
        <v xml:space="preserve"> </v>
      </c>
      <c r="CN20" s="87"/>
      <c r="CO20" s="88"/>
      <c r="CP20" s="88"/>
      <c r="CQ20" s="88"/>
      <c r="CR20" s="89"/>
      <c r="CS20" s="90">
        <f t="shared" si="13"/>
        <v>0</v>
      </c>
      <c r="CT20" s="45" t="str">
        <f t="shared" si="5"/>
        <v xml:space="preserve"> </v>
      </c>
      <c r="CU20" s="87"/>
      <c r="CV20" s="88"/>
      <c r="CW20" s="87"/>
      <c r="CX20" s="88"/>
      <c r="CY20" s="87"/>
      <c r="CZ20" s="511">
        <f t="shared" si="14"/>
        <v>0</v>
      </c>
      <c r="DA20" s="476" t="str">
        <f t="shared" si="6"/>
        <v xml:space="preserve"> </v>
      </c>
      <c r="DB20" s="505"/>
      <c r="DC20" s="500"/>
      <c r="DD20" s="99"/>
      <c r="DE20" s="98"/>
      <c r="DF20" s="98"/>
      <c r="DG20" s="98"/>
      <c r="DH20" s="99"/>
      <c r="DI20" s="98"/>
      <c r="DJ20" s="48"/>
      <c r="DK20" s="98"/>
      <c r="DL20" s="99"/>
      <c r="DM20" s="100"/>
    </row>
    <row r="21" spans="1:117" ht="16.5" customHeight="1" x14ac:dyDescent="0.5">
      <c r="A21" s="40"/>
      <c r="B21" s="41"/>
      <c r="C21" s="52"/>
      <c r="D21" s="247"/>
      <c r="E21" s="71" t="str">
        <f t="shared" si="15"/>
        <v xml:space="preserve"> 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45">
        <f t="shared" si="0"/>
        <v>0</v>
      </c>
      <c r="W21" s="72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471"/>
      <c r="AM21" s="476">
        <f t="shared" si="7"/>
        <v>0</v>
      </c>
      <c r="AN21" s="492" t="str">
        <f t="shared" si="1"/>
        <v xml:space="preserve"> </v>
      </c>
      <c r="AO21" s="72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45">
        <f t="shared" si="16"/>
        <v>0</v>
      </c>
      <c r="BE21" s="72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471"/>
      <c r="BW21" s="520">
        <f t="shared" si="2"/>
        <v>0</v>
      </c>
      <c r="BX21" s="492" t="str">
        <f t="shared" si="3"/>
        <v xml:space="preserve"> </v>
      </c>
      <c r="BY21" s="486" t="str">
        <f t="shared" si="8"/>
        <v/>
      </c>
      <c r="BZ21" s="245" t="str">
        <f t="shared" si="9"/>
        <v/>
      </c>
      <c r="CA21" s="79" t="str">
        <f t="shared" si="10"/>
        <v/>
      </c>
      <c r="CB21" s="250" t="str">
        <f t="shared" si="11"/>
        <v xml:space="preserve"> </v>
      </c>
      <c r="CC21" s="86"/>
      <c r="CD21" s="87"/>
      <c r="CE21" s="88"/>
      <c r="CF21" s="88"/>
      <c r="CG21" s="88"/>
      <c r="CH21" s="88"/>
      <c r="CI21" s="88"/>
      <c r="CJ21" s="88"/>
      <c r="CK21" s="89"/>
      <c r="CL21" s="90">
        <f t="shared" si="12"/>
        <v>0</v>
      </c>
      <c r="CM21" s="45" t="str">
        <f t="shared" si="4"/>
        <v xml:space="preserve"> </v>
      </c>
      <c r="CN21" s="87"/>
      <c r="CO21" s="88"/>
      <c r="CP21" s="88"/>
      <c r="CQ21" s="88"/>
      <c r="CR21" s="89"/>
      <c r="CS21" s="90">
        <f t="shared" si="13"/>
        <v>0</v>
      </c>
      <c r="CT21" s="45" t="str">
        <f t="shared" si="5"/>
        <v xml:space="preserve"> </v>
      </c>
      <c r="CU21" s="87"/>
      <c r="CV21" s="88"/>
      <c r="CW21" s="87"/>
      <c r="CX21" s="88"/>
      <c r="CY21" s="87"/>
      <c r="CZ21" s="511">
        <f t="shared" si="14"/>
        <v>0</v>
      </c>
      <c r="DA21" s="476" t="str">
        <f t="shared" si="6"/>
        <v xml:space="preserve"> </v>
      </c>
      <c r="DB21" s="505"/>
      <c r="DC21" s="500"/>
      <c r="DD21" s="99"/>
      <c r="DE21" s="98"/>
      <c r="DF21" s="98"/>
      <c r="DG21" s="98"/>
      <c r="DH21" s="99"/>
      <c r="DI21" s="98"/>
      <c r="DJ21" s="48"/>
      <c r="DK21" s="101"/>
      <c r="DL21" s="99"/>
      <c r="DM21" s="100"/>
    </row>
    <row r="22" spans="1:117" ht="16.5" customHeight="1" x14ac:dyDescent="0.5">
      <c r="A22" s="40"/>
      <c r="B22" s="41"/>
      <c r="C22" s="52"/>
      <c r="D22" s="247"/>
      <c r="E22" s="71" t="str">
        <f t="shared" si="15"/>
        <v xml:space="preserve"> 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45">
        <f t="shared" si="0"/>
        <v>0</v>
      </c>
      <c r="W22" s="72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471"/>
      <c r="AM22" s="476">
        <f t="shared" si="7"/>
        <v>0</v>
      </c>
      <c r="AN22" s="492" t="str">
        <f t="shared" si="1"/>
        <v xml:space="preserve"> </v>
      </c>
      <c r="AO22" s="72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45">
        <f t="shared" si="16"/>
        <v>0</v>
      </c>
      <c r="BE22" s="72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471"/>
      <c r="BW22" s="520">
        <f t="shared" si="2"/>
        <v>0</v>
      </c>
      <c r="BX22" s="492" t="str">
        <f t="shared" si="3"/>
        <v xml:space="preserve"> </v>
      </c>
      <c r="BY22" s="486" t="str">
        <f t="shared" si="8"/>
        <v/>
      </c>
      <c r="BZ22" s="245" t="str">
        <f t="shared" si="9"/>
        <v/>
      </c>
      <c r="CA22" s="79" t="str">
        <f t="shared" si="10"/>
        <v/>
      </c>
      <c r="CB22" s="250" t="str">
        <f t="shared" si="11"/>
        <v xml:space="preserve"> </v>
      </c>
      <c r="CC22" s="86"/>
      <c r="CD22" s="87"/>
      <c r="CE22" s="88"/>
      <c r="CF22" s="88"/>
      <c r="CG22" s="88"/>
      <c r="CH22" s="88"/>
      <c r="CI22" s="88"/>
      <c r="CJ22" s="88"/>
      <c r="CK22" s="89"/>
      <c r="CL22" s="90">
        <f t="shared" si="12"/>
        <v>0</v>
      </c>
      <c r="CM22" s="45" t="str">
        <f t="shared" si="4"/>
        <v xml:space="preserve"> </v>
      </c>
      <c r="CN22" s="87"/>
      <c r="CO22" s="88"/>
      <c r="CP22" s="88"/>
      <c r="CQ22" s="88"/>
      <c r="CR22" s="89"/>
      <c r="CS22" s="90">
        <f t="shared" si="13"/>
        <v>0</v>
      </c>
      <c r="CT22" s="45" t="str">
        <f t="shared" si="5"/>
        <v xml:space="preserve"> </v>
      </c>
      <c r="CU22" s="87"/>
      <c r="CV22" s="88"/>
      <c r="CW22" s="87"/>
      <c r="CX22" s="88"/>
      <c r="CY22" s="87"/>
      <c r="CZ22" s="511">
        <f t="shared" si="14"/>
        <v>0</v>
      </c>
      <c r="DA22" s="476" t="str">
        <f t="shared" si="6"/>
        <v xml:space="preserve"> </v>
      </c>
      <c r="DB22" s="505"/>
      <c r="DC22" s="500"/>
      <c r="DD22" s="99"/>
      <c r="DE22" s="98"/>
      <c r="DF22" s="98"/>
      <c r="DG22" s="98"/>
      <c r="DH22" s="99"/>
      <c r="DI22" s="98"/>
      <c r="DJ22" s="48"/>
      <c r="DK22" s="101"/>
      <c r="DL22" s="99"/>
      <c r="DM22" s="100"/>
    </row>
    <row r="23" spans="1:117" ht="16.5" customHeight="1" x14ac:dyDescent="0.5">
      <c r="A23" s="40"/>
      <c r="B23" s="41"/>
      <c r="C23" s="51"/>
      <c r="D23" s="247"/>
      <c r="E23" s="71" t="str">
        <f t="shared" si="15"/>
        <v xml:space="preserve"> 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45">
        <f t="shared" si="0"/>
        <v>0</v>
      </c>
      <c r="W23" s="72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471"/>
      <c r="AM23" s="476">
        <f t="shared" si="7"/>
        <v>0</v>
      </c>
      <c r="AN23" s="492" t="str">
        <f t="shared" si="1"/>
        <v xml:space="preserve"> </v>
      </c>
      <c r="AO23" s="72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45">
        <f t="shared" si="16"/>
        <v>0</v>
      </c>
      <c r="BE23" s="72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471"/>
      <c r="BW23" s="520">
        <f t="shared" si="2"/>
        <v>0</v>
      </c>
      <c r="BX23" s="492" t="str">
        <f t="shared" si="3"/>
        <v xml:space="preserve"> </v>
      </c>
      <c r="BY23" s="486" t="str">
        <f t="shared" si="8"/>
        <v/>
      </c>
      <c r="BZ23" s="245" t="str">
        <f t="shared" si="9"/>
        <v/>
      </c>
      <c r="CA23" s="79" t="str">
        <f t="shared" si="10"/>
        <v/>
      </c>
      <c r="CB23" s="250" t="str">
        <f t="shared" si="11"/>
        <v xml:space="preserve"> </v>
      </c>
      <c r="CC23" s="86"/>
      <c r="CD23" s="87"/>
      <c r="CE23" s="88"/>
      <c r="CF23" s="88"/>
      <c r="CG23" s="88"/>
      <c r="CH23" s="88"/>
      <c r="CI23" s="88"/>
      <c r="CJ23" s="88"/>
      <c r="CK23" s="89"/>
      <c r="CL23" s="90">
        <f t="shared" si="12"/>
        <v>0</v>
      </c>
      <c r="CM23" s="45" t="str">
        <f t="shared" si="4"/>
        <v xml:space="preserve"> </v>
      </c>
      <c r="CN23" s="87"/>
      <c r="CO23" s="88"/>
      <c r="CP23" s="88"/>
      <c r="CQ23" s="88"/>
      <c r="CR23" s="89"/>
      <c r="CS23" s="90">
        <f t="shared" si="13"/>
        <v>0</v>
      </c>
      <c r="CT23" s="45" t="str">
        <f t="shared" si="5"/>
        <v xml:space="preserve"> </v>
      </c>
      <c r="CU23" s="87"/>
      <c r="CV23" s="88"/>
      <c r="CW23" s="87"/>
      <c r="CX23" s="88"/>
      <c r="CY23" s="87"/>
      <c r="CZ23" s="511">
        <f t="shared" si="14"/>
        <v>0</v>
      </c>
      <c r="DA23" s="476" t="str">
        <f t="shared" si="6"/>
        <v xml:space="preserve"> </v>
      </c>
      <c r="DB23" s="505"/>
      <c r="DC23" s="500"/>
      <c r="DD23" s="99"/>
      <c r="DE23" s="98"/>
      <c r="DF23" s="98"/>
      <c r="DG23" s="98"/>
      <c r="DH23" s="99"/>
      <c r="DI23" s="98"/>
      <c r="DJ23" s="48"/>
      <c r="DK23" s="101"/>
      <c r="DL23" s="99"/>
      <c r="DM23" s="100"/>
    </row>
    <row r="24" spans="1:117" ht="16.5" customHeight="1" x14ac:dyDescent="0.5">
      <c r="A24" s="40"/>
      <c r="B24" s="41"/>
      <c r="C24" s="52"/>
      <c r="D24" s="248"/>
      <c r="E24" s="71" t="str">
        <f t="shared" si="15"/>
        <v xml:space="preserve"> 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45">
        <f t="shared" si="0"/>
        <v>0</v>
      </c>
      <c r="W24" s="72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471"/>
      <c r="AM24" s="476">
        <f t="shared" si="7"/>
        <v>0</v>
      </c>
      <c r="AN24" s="492" t="str">
        <f t="shared" si="1"/>
        <v xml:space="preserve"> </v>
      </c>
      <c r="AO24" s="72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45">
        <f t="shared" si="16"/>
        <v>0</v>
      </c>
      <c r="BE24" s="72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471"/>
      <c r="BW24" s="520">
        <f t="shared" si="2"/>
        <v>0</v>
      </c>
      <c r="BX24" s="492" t="str">
        <f t="shared" si="3"/>
        <v xml:space="preserve"> </v>
      </c>
      <c r="BY24" s="486" t="str">
        <f t="shared" si="8"/>
        <v/>
      </c>
      <c r="BZ24" s="245" t="str">
        <f t="shared" si="9"/>
        <v/>
      </c>
      <c r="CA24" s="79" t="str">
        <f t="shared" si="10"/>
        <v/>
      </c>
      <c r="CB24" s="250" t="str">
        <f t="shared" si="11"/>
        <v xml:space="preserve"> </v>
      </c>
      <c r="CC24" s="86"/>
      <c r="CD24" s="87"/>
      <c r="CE24" s="88"/>
      <c r="CF24" s="88"/>
      <c r="CG24" s="88"/>
      <c r="CH24" s="88"/>
      <c r="CI24" s="88"/>
      <c r="CJ24" s="88"/>
      <c r="CK24" s="89"/>
      <c r="CL24" s="90">
        <f t="shared" si="12"/>
        <v>0</v>
      </c>
      <c r="CM24" s="45" t="str">
        <f t="shared" si="4"/>
        <v xml:space="preserve"> </v>
      </c>
      <c r="CN24" s="87"/>
      <c r="CO24" s="88"/>
      <c r="CP24" s="88"/>
      <c r="CQ24" s="88"/>
      <c r="CR24" s="89"/>
      <c r="CS24" s="90">
        <f t="shared" si="13"/>
        <v>0</v>
      </c>
      <c r="CT24" s="45" t="str">
        <f t="shared" si="5"/>
        <v xml:space="preserve"> </v>
      </c>
      <c r="CU24" s="87"/>
      <c r="CV24" s="88"/>
      <c r="CW24" s="87"/>
      <c r="CX24" s="88"/>
      <c r="CY24" s="87"/>
      <c r="CZ24" s="511">
        <f t="shared" si="14"/>
        <v>0</v>
      </c>
      <c r="DA24" s="476" t="str">
        <f t="shared" si="6"/>
        <v xml:space="preserve"> </v>
      </c>
      <c r="DB24" s="505"/>
      <c r="DC24" s="500"/>
      <c r="DD24" s="99"/>
      <c r="DE24" s="98"/>
      <c r="DF24" s="98"/>
      <c r="DG24" s="98"/>
      <c r="DH24" s="99"/>
      <c r="DI24" s="98"/>
      <c r="DJ24" s="48"/>
      <c r="DK24" s="98"/>
      <c r="DL24" s="99"/>
      <c r="DM24" s="100"/>
    </row>
    <row r="25" spans="1:117" ht="16.5" customHeight="1" x14ac:dyDescent="0.5">
      <c r="A25" s="40"/>
      <c r="B25" s="41"/>
      <c r="C25" s="52"/>
      <c r="D25" s="249"/>
      <c r="E25" s="71" t="str">
        <f t="shared" si="15"/>
        <v xml:space="preserve"> 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45">
        <f t="shared" si="0"/>
        <v>0</v>
      </c>
      <c r="W25" s="72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471"/>
      <c r="AM25" s="476">
        <f t="shared" si="7"/>
        <v>0</v>
      </c>
      <c r="AN25" s="492" t="str">
        <f t="shared" si="1"/>
        <v xml:space="preserve"> </v>
      </c>
      <c r="AO25" s="72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45">
        <f t="shared" si="16"/>
        <v>0</v>
      </c>
      <c r="BE25" s="72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471"/>
      <c r="BW25" s="520">
        <f t="shared" si="2"/>
        <v>0</v>
      </c>
      <c r="BX25" s="492" t="str">
        <f t="shared" si="3"/>
        <v xml:space="preserve"> </v>
      </c>
      <c r="BY25" s="486" t="str">
        <f t="shared" si="8"/>
        <v/>
      </c>
      <c r="BZ25" s="245" t="str">
        <f t="shared" si="9"/>
        <v/>
      </c>
      <c r="CA25" s="79" t="str">
        <f t="shared" si="10"/>
        <v/>
      </c>
      <c r="CB25" s="250" t="str">
        <f t="shared" si="11"/>
        <v xml:space="preserve"> </v>
      </c>
      <c r="CC25" s="86"/>
      <c r="CD25" s="87"/>
      <c r="CE25" s="88"/>
      <c r="CF25" s="88"/>
      <c r="CG25" s="88"/>
      <c r="CH25" s="88"/>
      <c r="CI25" s="88"/>
      <c r="CJ25" s="88"/>
      <c r="CK25" s="89"/>
      <c r="CL25" s="90">
        <f t="shared" si="12"/>
        <v>0</v>
      </c>
      <c r="CM25" s="45" t="str">
        <f t="shared" si="4"/>
        <v xml:space="preserve"> </v>
      </c>
      <c r="CN25" s="87"/>
      <c r="CO25" s="88"/>
      <c r="CP25" s="88"/>
      <c r="CQ25" s="88"/>
      <c r="CR25" s="89"/>
      <c r="CS25" s="90">
        <f t="shared" si="13"/>
        <v>0</v>
      </c>
      <c r="CT25" s="45" t="str">
        <f t="shared" si="5"/>
        <v xml:space="preserve"> </v>
      </c>
      <c r="CU25" s="87"/>
      <c r="CV25" s="88"/>
      <c r="CW25" s="87"/>
      <c r="CX25" s="88"/>
      <c r="CY25" s="87"/>
      <c r="CZ25" s="511">
        <f t="shared" si="14"/>
        <v>0</v>
      </c>
      <c r="DA25" s="476" t="str">
        <f t="shared" si="6"/>
        <v xml:space="preserve"> </v>
      </c>
      <c r="DB25" s="505"/>
      <c r="DC25" s="500"/>
      <c r="DD25" s="99"/>
      <c r="DE25" s="98"/>
      <c r="DF25" s="98"/>
      <c r="DG25" s="98"/>
      <c r="DH25" s="99"/>
      <c r="DI25" s="98"/>
      <c r="DJ25" s="48"/>
      <c r="DK25" s="98"/>
      <c r="DL25" s="102" t="s">
        <v>77</v>
      </c>
      <c r="DM25" s="103">
        <f>V6</f>
        <v>0</v>
      </c>
    </row>
    <row r="26" spans="1:117" ht="16.5" customHeight="1" x14ac:dyDescent="0.5">
      <c r="A26" s="40"/>
      <c r="B26" s="41"/>
      <c r="C26" s="52"/>
      <c r="D26" s="247"/>
      <c r="E26" s="71" t="str">
        <f t="shared" si="15"/>
        <v xml:space="preserve"> 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45">
        <f t="shared" si="0"/>
        <v>0</v>
      </c>
      <c r="W26" s="72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471"/>
      <c r="AM26" s="476">
        <f t="shared" si="7"/>
        <v>0</v>
      </c>
      <c r="AN26" s="492" t="str">
        <f t="shared" si="1"/>
        <v xml:space="preserve"> </v>
      </c>
      <c r="AO26" s="72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45">
        <f t="shared" si="16"/>
        <v>0</v>
      </c>
      <c r="BE26" s="72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471"/>
      <c r="BW26" s="520">
        <f t="shared" si="2"/>
        <v>0</v>
      </c>
      <c r="BX26" s="492" t="str">
        <f t="shared" si="3"/>
        <v xml:space="preserve"> </v>
      </c>
      <c r="BY26" s="486" t="str">
        <f t="shared" si="8"/>
        <v/>
      </c>
      <c r="BZ26" s="245" t="str">
        <f t="shared" si="9"/>
        <v/>
      </c>
      <c r="CA26" s="79" t="str">
        <f t="shared" si="10"/>
        <v/>
      </c>
      <c r="CB26" s="250" t="str">
        <f t="shared" si="11"/>
        <v xml:space="preserve"> </v>
      </c>
      <c r="CC26" s="86"/>
      <c r="CD26" s="87"/>
      <c r="CE26" s="88"/>
      <c r="CF26" s="88"/>
      <c r="CG26" s="88"/>
      <c r="CH26" s="88"/>
      <c r="CI26" s="88"/>
      <c r="CJ26" s="88"/>
      <c r="CK26" s="89"/>
      <c r="CL26" s="90">
        <f t="shared" si="12"/>
        <v>0</v>
      </c>
      <c r="CM26" s="45" t="str">
        <f t="shared" si="4"/>
        <v xml:space="preserve"> </v>
      </c>
      <c r="CN26" s="87"/>
      <c r="CO26" s="88"/>
      <c r="CP26" s="88"/>
      <c r="CQ26" s="88"/>
      <c r="CR26" s="89"/>
      <c r="CS26" s="90">
        <f t="shared" si="13"/>
        <v>0</v>
      </c>
      <c r="CT26" s="45" t="str">
        <f t="shared" si="5"/>
        <v xml:space="preserve"> </v>
      </c>
      <c r="CU26" s="87"/>
      <c r="CV26" s="88"/>
      <c r="CW26" s="87"/>
      <c r="CX26" s="88"/>
      <c r="CY26" s="87"/>
      <c r="CZ26" s="511">
        <f t="shared" si="14"/>
        <v>0</v>
      </c>
      <c r="DA26" s="476" t="str">
        <f t="shared" si="6"/>
        <v xml:space="preserve"> </v>
      </c>
      <c r="DB26" s="505"/>
      <c r="DC26" s="500"/>
      <c r="DD26" s="99"/>
      <c r="DE26" s="98"/>
      <c r="DF26" s="98"/>
      <c r="DG26" s="98"/>
      <c r="DH26" s="99"/>
      <c r="DI26" s="98"/>
      <c r="DJ26" s="48"/>
      <c r="DK26" s="98"/>
      <c r="DL26" s="102" t="s">
        <v>138</v>
      </c>
      <c r="DM26" s="103">
        <f>AM6</f>
        <v>0</v>
      </c>
    </row>
    <row r="27" spans="1:117" ht="16.5" customHeight="1" x14ac:dyDescent="0.5">
      <c r="A27" s="40"/>
      <c r="B27" s="41"/>
      <c r="C27" s="42"/>
      <c r="D27" s="247"/>
      <c r="E27" s="71" t="str">
        <f t="shared" si="15"/>
        <v xml:space="preserve"> 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45">
        <f t="shared" si="0"/>
        <v>0</v>
      </c>
      <c r="W27" s="72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471"/>
      <c r="AM27" s="476">
        <f t="shared" si="7"/>
        <v>0</v>
      </c>
      <c r="AN27" s="492" t="str">
        <f t="shared" si="1"/>
        <v xml:space="preserve"> </v>
      </c>
      <c r="AO27" s="72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45">
        <f t="shared" si="16"/>
        <v>0</v>
      </c>
      <c r="BE27" s="72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471"/>
      <c r="BW27" s="520">
        <f t="shared" si="2"/>
        <v>0</v>
      </c>
      <c r="BX27" s="492" t="str">
        <f t="shared" si="3"/>
        <v xml:space="preserve"> </v>
      </c>
      <c r="BY27" s="486" t="str">
        <f t="shared" si="8"/>
        <v/>
      </c>
      <c r="BZ27" s="245" t="str">
        <f t="shared" si="9"/>
        <v/>
      </c>
      <c r="CA27" s="79" t="str">
        <f t="shared" si="10"/>
        <v/>
      </c>
      <c r="CB27" s="250" t="str">
        <f t="shared" si="11"/>
        <v xml:space="preserve"> </v>
      </c>
      <c r="CC27" s="86"/>
      <c r="CD27" s="87"/>
      <c r="CE27" s="88"/>
      <c r="CF27" s="88"/>
      <c r="CG27" s="88"/>
      <c r="CH27" s="88"/>
      <c r="CI27" s="88"/>
      <c r="CJ27" s="88"/>
      <c r="CK27" s="89"/>
      <c r="CL27" s="90">
        <f t="shared" si="12"/>
        <v>0</v>
      </c>
      <c r="CM27" s="45" t="str">
        <f t="shared" si="4"/>
        <v xml:space="preserve"> </v>
      </c>
      <c r="CN27" s="87"/>
      <c r="CO27" s="88"/>
      <c r="CP27" s="88"/>
      <c r="CQ27" s="88"/>
      <c r="CR27" s="89"/>
      <c r="CS27" s="90">
        <f t="shared" si="13"/>
        <v>0</v>
      </c>
      <c r="CT27" s="45" t="str">
        <f t="shared" si="5"/>
        <v xml:space="preserve"> </v>
      </c>
      <c r="CU27" s="87"/>
      <c r="CV27" s="88"/>
      <c r="CW27" s="87"/>
      <c r="CX27" s="88"/>
      <c r="CY27" s="87"/>
      <c r="CZ27" s="511">
        <f t="shared" si="14"/>
        <v>0</v>
      </c>
      <c r="DA27" s="476" t="str">
        <f t="shared" si="6"/>
        <v xml:space="preserve"> </v>
      </c>
      <c r="DB27" s="505"/>
      <c r="DC27" s="500"/>
      <c r="DD27" s="99"/>
      <c r="DE27" s="98"/>
      <c r="DF27" s="98"/>
      <c r="DG27" s="98"/>
      <c r="DH27" s="99"/>
      <c r="DI27" s="98"/>
      <c r="DJ27" s="48"/>
      <c r="DK27" s="98"/>
      <c r="DL27" s="102" t="s">
        <v>40</v>
      </c>
      <c r="DM27" s="103">
        <f>V6+AM6</f>
        <v>0</v>
      </c>
    </row>
    <row r="28" spans="1:117" ht="16.5" customHeight="1" x14ac:dyDescent="0.5">
      <c r="A28" s="40"/>
      <c r="B28" s="41"/>
      <c r="C28" s="42"/>
      <c r="D28" s="247"/>
      <c r="E28" s="71" t="str">
        <f t="shared" si="15"/>
        <v xml:space="preserve"> 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3"/>
      <c r="V28" s="45">
        <f t="shared" si="0"/>
        <v>0</v>
      </c>
      <c r="W28" s="72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471"/>
      <c r="AM28" s="476">
        <f t="shared" si="7"/>
        <v>0</v>
      </c>
      <c r="AN28" s="492" t="str">
        <f t="shared" si="1"/>
        <v xml:space="preserve"> </v>
      </c>
      <c r="AO28" s="72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45">
        <f t="shared" si="16"/>
        <v>0</v>
      </c>
      <c r="BE28" s="72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471"/>
      <c r="BW28" s="520">
        <f t="shared" si="2"/>
        <v>0</v>
      </c>
      <c r="BX28" s="492" t="str">
        <f t="shared" si="3"/>
        <v xml:space="preserve"> </v>
      </c>
      <c r="BY28" s="486" t="str">
        <f t="shared" si="8"/>
        <v/>
      </c>
      <c r="BZ28" s="245" t="str">
        <f t="shared" si="9"/>
        <v/>
      </c>
      <c r="CA28" s="79" t="str">
        <f t="shared" si="10"/>
        <v/>
      </c>
      <c r="CB28" s="250" t="str">
        <f t="shared" si="11"/>
        <v xml:space="preserve"> </v>
      </c>
      <c r="CC28" s="86"/>
      <c r="CD28" s="87"/>
      <c r="CE28" s="88"/>
      <c r="CF28" s="88"/>
      <c r="CG28" s="88"/>
      <c r="CH28" s="88"/>
      <c r="CI28" s="88"/>
      <c r="CJ28" s="88"/>
      <c r="CK28" s="89"/>
      <c r="CL28" s="90">
        <f t="shared" si="12"/>
        <v>0</v>
      </c>
      <c r="CM28" s="45" t="str">
        <f t="shared" si="4"/>
        <v xml:space="preserve"> </v>
      </c>
      <c r="CN28" s="87"/>
      <c r="CO28" s="88"/>
      <c r="CP28" s="88"/>
      <c r="CQ28" s="88"/>
      <c r="CR28" s="89"/>
      <c r="CS28" s="90">
        <f t="shared" si="13"/>
        <v>0</v>
      </c>
      <c r="CT28" s="45" t="str">
        <f t="shared" si="5"/>
        <v xml:space="preserve"> </v>
      </c>
      <c r="CU28" s="87"/>
      <c r="CV28" s="88"/>
      <c r="CW28" s="87"/>
      <c r="CX28" s="88"/>
      <c r="CY28" s="87"/>
      <c r="CZ28" s="511">
        <f t="shared" si="14"/>
        <v>0</v>
      </c>
      <c r="DA28" s="476" t="str">
        <f t="shared" si="6"/>
        <v xml:space="preserve"> </v>
      </c>
      <c r="DB28" s="505"/>
      <c r="DC28" s="500"/>
      <c r="DD28" s="99"/>
      <c r="DE28" s="98"/>
      <c r="DF28" s="98"/>
      <c r="DG28" s="98"/>
      <c r="DH28" s="99"/>
      <c r="DI28" s="98"/>
      <c r="DJ28" s="48"/>
      <c r="DK28" s="98"/>
      <c r="DL28" s="99"/>
      <c r="DM28" s="100"/>
    </row>
    <row r="29" spans="1:117" ht="16.5" customHeight="1" x14ac:dyDescent="0.5">
      <c r="A29" s="40"/>
      <c r="B29" s="50"/>
      <c r="C29" s="42"/>
      <c r="D29" s="247"/>
      <c r="E29" s="71" t="str">
        <f t="shared" si="15"/>
        <v xml:space="preserve"> 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3"/>
      <c r="V29" s="45">
        <f t="shared" si="0"/>
        <v>0</v>
      </c>
      <c r="W29" s="72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471"/>
      <c r="AM29" s="476">
        <f t="shared" si="7"/>
        <v>0</v>
      </c>
      <c r="AN29" s="492" t="str">
        <f t="shared" si="1"/>
        <v xml:space="preserve"> </v>
      </c>
      <c r="AO29" s="72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45">
        <f t="shared" si="16"/>
        <v>0</v>
      </c>
      <c r="BE29" s="72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471"/>
      <c r="BW29" s="520">
        <f t="shared" si="2"/>
        <v>0</v>
      </c>
      <c r="BX29" s="492" t="str">
        <f t="shared" si="3"/>
        <v xml:space="preserve"> </v>
      </c>
      <c r="BY29" s="486" t="str">
        <f t="shared" si="8"/>
        <v/>
      </c>
      <c r="BZ29" s="245" t="str">
        <f t="shared" si="9"/>
        <v/>
      </c>
      <c r="CA29" s="79" t="str">
        <f t="shared" si="10"/>
        <v/>
      </c>
      <c r="CB29" s="250" t="str">
        <f t="shared" si="11"/>
        <v xml:space="preserve"> </v>
      </c>
      <c r="CC29" s="86"/>
      <c r="CD29" s="87"/>
      <c r="CE29" s="88"/>
      <c r="CF29" s="88"/>
      <c r="CG29" s="88"/>
      <c r="CH29" s="88"/>
      <c r="CI29" s="88"/>
      <c r="CJ29" s="88"/>
      <c r="CK29" s="89"/>
      <c r="CL29" s="90">
        <f t="shared" si="12"/>
        <v>0</v>
      </c>
      <c r="CM29" s="45" t="str">
        <f t="shared" si="4"/>
        <v xml:space="preserve"> </v>
      </c>
      <c r="CN29" s="87"/>
      <c r="CO29" s="88"/>
      <c r="CP29" s="88"/>
      <c r="CQ29" s="88"/>
      <c r="CR29" s="89"/>
      <c r="CS29" s="90">
        <f t="shared" si="13"/>
        <v>0</v>
      </c>
      <c r="CT29" s="45" t="str">
        <f t="shared" si="5"/>
        <v xml:space="preserve"> </v>
      </c>
      <c r="CU29" s="87"/>
      <c r="CV29" s="88"/>
      <c r="CW29" s="87"/>
      <c r="CX29" s="88"/>
      <c r="CY29" s="87"/>
      <c r="CZ29" s="511">
        <f t="shared" si="14"/>
        <v>0</v>
      </c>
      <c r="DA29" s="476" t="str">
        <f t="shared" si="6"/>
        <v xml:space="preserve"> </v>
      </c>
      <c r="DB29" s="505"/>
      <c r="DC29" s="500"/>
      <c r="DD29" s="99"/>
      <c r="DE29" s="98"/>
      <c r="DF29" s="98"/>
      <c r="DG29" s="98"/>
      <c r="DH29" s="99"/>
      <c r="DI29" s="98"/>
      <c r="DJ29" s="48"/>
      <c r="DK29" s="98"/>
      <c r="DL29" s="99"/>
      <c r="DM29" s="100"/>
    </row>
    <row r="30" spans="1:117" ht="16.5" customHeight="1" x14ac:dyDescent="0.5">
      <c r="A30" s="40"/>
      <c r="B30" s="50"/>
      <c r="C30" s="42"/>
      <c r="D30" s="247"/>
      <c r="E30" s="71" t="str">
        <f t="shared" si="15"/>
        <v xml:space="preserve"> 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3"/>
      <c r="V30" s="45">
        <f t="shared" si="0"/>
        <v>0</v>
      </c>
      <c r="W30" s="72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471"/>
      <c r="AM30" s="476">
        <f t="shared" si="7"/>
        <v>0</v>
      </c>
      <c r="AN30" s="492" t="str">
        <f t="shared" si="1"/>
        <v xml:space="preserve"> </v>
      </c>
      <c r="AO30" s="72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45">
        <f t="shared" si="16"/>
        <v>0</v>
      </c>
      <c r="BE30" s="72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471"/>
      <c r="BW30" s="520">
        <f t="shared" si="2"/>
        <v>0</v>
      </c>
      <c r="BX30" s="492" t="str">
        <f t="shared" si="3"/>
        <v xml:space="preserve"> </v>
      </c>
      <c r="BY30" s="486" t="str">
        <f t="shared" si="8"/>
        <v/>
      </c>
      <c r="BZ30" s="245" t="str">
        <f t="shared" si="9"/>
        <v/>
      </c>
      <c r="CA30" s="79" t="str">
        <f t="shared" si="10"/>
        <v/>
      </c>
      <c r="CB30" s="250" t="str">
        <f t="shared" si="11"/>
        <v xml:space="preserve"> </v>
      </c>
      <c r="CC30" s="86"/>
      <c r="CD30" s="87"/>
      <c r="CE30" s="88"/>
      <c r="CF30" s="88"/>
      <c r="CG30" s="88"/>
      <c r="CH30" s="88"/>
      <c r="CI30" s="88"/>
      <c r="CJ30" s="88"/>
      <c r="CK30" s="89"/>
      <c r="CL30" s="90">
        <f t="shared" si="12"/>
        <v>0</v>
      </c>
      <c r="CM30" s="45" t="str">
        <f t="shared" si="4"/>
        <v xml:space="preserve"> </v>
      </c>
      <c r="CN30" s="87"/>
      <c r="CO30" s="88"/>
      <c r="CP30" s="88"/>
      <c r="CQ30" s="88"/>
      <c r="CR30" s="89"/>
      <c r="CS30" s="90">
        <f t="shared" si="13"/>
        <v>0</v>
      </c>
      <c r="CT30" s="45" t="str">
        <f t="shared" si="5"/>
        <v xml:space="preserve"> </v>
      </c>
      <c r="CU30" s="87"/>
      <c r="CV30" s="88"/>
      <c r="CW30" s="87"/>
      <c r="CX30" s="88"/>
      <c r="CY30" s="87"/>
      <c r="CZ30" s="511">
        <f t="shared" si="14"/>
        <v>0</v>
      </c>
      <c r="DA30" s="476" t="str">
        <f t="shared" si="6"/>
        <v xml:space="preserve"> </v>
      </c>
      <c r="DB30" s="505"/>
      <c r="DC30" s="500"/>
      <c r="DD30" s="99"/>
      <c r="DE30" s="98"/>
      <c r="DF30" s="98"/>
      <c r="DG30" s="98"/>
      <c r="DH30" s="99"/>
      <c r="DI30" s="98"/>
      <c r="DJ30" s="48"/>
      <c r="DK30" s="98"/>
      <c r="DL30" s="99"/>
      <c r="DM30" s="100"/>
    </row>
    <row r="31" spans="1:117" ht="16.5" customHeight="1" x14ac:dyDescent="0.5">
      <c r="A31" s="40"/>
      <c r="B31" s="50"/>
      <c r="C31" s="42"/>
      <c r="D31" s="53"/>
      <c r="E31" s="71" t="str">
        <f t="shared" si="15"/>
        <v xml:space="preserve"> </v>
      </c>
      <c r="F31" s="74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3"/>
      <c r="V31" s="45">
        <f t="shared" si="0"/>
        <v>0</v>
      </c>
      <c r="W31" s="72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471"/>
      <c r="AM31" s="476">
        <f t="shared" si="7"/>
        <v>0</v>
      </c>
      <c r="AN31" s="492" t="str">
        <f t="shared" si="1"/>
        <v xml:space="preserve"> </v>
      </c>
      <c r="AO31" s="72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45">
        <f t="shared" si="16"/>
        <v>0</v>
      </c>
      <c r="BE31" s="72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471"/>
      <c r="BW31" s="520">
        <f t="shared" si="2"/>
        <v>0</v>
      </c>
      <c r="BX31" s="492" t="str">
        <f t="shared" si="3"/>
        <v xml:space="preserve"> </v>
      </c>
      <c r="BY31" s="487" t="str">
        <f t="shared" si="8"/>
        <v/>
      </c>
      <c r="BZ31" s="245" t="str">
        <f t="shared" si="9"/>
        <v/>
      </c>
      <c r="CA31" s="79" t="str">
        <f t="shared" si="10"/>
        <v/>
      </c>
      <c r="CB31" s="45" t="str">
        <f t="shared" si="11"/>
        <v xml:space="preserve"> </v>
      </c>
      <c r="CC31" s="86"/>
      <c r="CD31" s="87"/>
      <c r="CE31" s="88"/>
      <c r="CF31" s="88"/>
      <c r="CG31" s="88"/>
      <c r="CH31" s="88"/>
      <c r="CI31" s="88"/>
      <c r="CJ31" s="88"/>
      <c r="CK31" s="89"/>
      <c r="CL31" s="90">
        <f t="shared" si="12"/>
        <v>0</v>
      </c>
      <c r="CM31" s="45" t="str">
        <f t="shared" si="4"/>
        <v xml:space="preserve"> </v>
      </c>
      <c r="CN31" s="87"/>
      <c r="CO31" s="88"/>
      <c r="CP31" s="88"/>
      <c r="CQ31" s="88"/>
      <c r="CR31" s="89"/>
      <c r="CS31" s="90">
        <f t="shared" si="13"/>
        <v>0</v>
      </c>
      <c r="CT31" s="45" t="str">
        <f t="shared" si="5"/>
        <v xml:space="preserve"> </v>
      </c>
      <c r="CU31" s="87"/>
      <c r="CV31" s="88"/>
      <c r="CW31" s="87"/>
      <c r="CX31" s="88"/>
      <c r="CY31" s="87"/>
      <c r="CZ31" s="511">
        <f t="shared" si="14"/>
        <v>0</v>
      </c>
      <c r="DA31" s="476" t="str">
        <f t="shared" si="6"/>
        <v xml:space="preserve"> </v>
      </c>
      <c r="DB31" s="505"/>
      <c r="DC31" s="500"/>
      <c r="DD31" s="99"/>
      <c r="DE31" s="98"/>
      <c r="DF31" s="98"/>
      <c r="DG31" s="98"/>
      <c r="DH31" s="99"/>
      <c r="DI31" s="98"/>
      <c r="DJ31" s="48"/>
      <c r="DK31" s="98"/>
      <c r="DL31" s="99"/>
      <c r="DM31" s="100"/>
    </row>
    <row r="32" spans="1:117" ht="16.5" customHeight="1" x14ac:dyDescent="0.5">
      <c r="A32" s="40"/>
      <c r="B32" s="41"/>
      <c r="C32" s="52"/>
      <c r="D32" s="53"/>
      <c r="E32" s="71" t="str">
        <f t="shared" si="15"/>
        <v xml:space="preserve"> </v>
      </c>
      <c r="F32" s="74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73"/>
      <c r="V32" s="45">
        <f t="shared" si="0"/>
        <v>0</v>
      </c>
      <c r="W32" s="72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471"/>
      <c r="AM32" s="476">
        <f t="shared" si="7"/>
        <v>0</v>
      </c>
      <c r="AN32" s="492" t="str">
        <f t="shared" si="1"/>
        <v xml:space="preserve"> </v>
      </c>
      <c r="AO32" s="72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45">
        <f t="shared" si="16"/>
        <v>0</v>
      </c>
      <c r="BE32" s="72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471"/>
      <c r="BW32" s="520">
        <f t="shared" si="2"/>
        <v>0</v>
      </c>
      <c r="BX32" s="492" t="str">
        <f t="shared" si="3"/>
        <v xml:space="preserve"> </v>
      </c>
      <c r="BY32" s="487" t="str">
        <f t="shared" si="8"/>
        <v/>
      </c>
      <c r="BZ32" s="245" t="str">
        <f t="shared" si="9"/>
        <v/>
      </c>
      <c r="CA32" s="79" t="str">
        <f t="shared" si="10"/>
        <v/>
      </c>
      <c r="CB32" s="45" t="str">
        <f t="shared" si="11"/>
        <v xml:space="preserve"> </v>
      </c>
      <c r="CC32" s="86"/>
      <c r="CD32" s="87"/>
      <c r="CE32" s="88"/>
      <c r="CF32" s="88"/>
      <c r="CG32" s="88"/>
      <c r="CH32" s="88"/>
      <c r="CI32" s="88"/>
      <c r="CJ32" s="88"/>
      <c r="CK32" s="89"/>
      <c r="CL32" s="90">
        <f t="shared" si="12"/>
        <v>0</v>
      </c>
      <c r="CM32" s="45" t="str">
        <f t="shared" si="4"/>
        <v xml:space="preserve"> </v>
      </c>
      <c r="CN32" s="87"/>
      <c r="CO32" s="88"/>
      <c r="CP32" s="88"/>
      <c r="CQ32" s="88"/>
      <c r="CR32" s="89"/>
      <c r="CS32" s="90">
        <f t="shared" si="13"/>
        <v>0</v>
      </c>
      <c r="CT32" s="45" t="str">
        <f t="shared" si="5"/>
        <v xml:space="preserve"> </v>
      </c>
      <c r="CU32" s="87"/>
      <c r="CV32" s="88"/>
      <c r="CW32" s="87"/>
      <c r="CX32" s="88"/>
      <c r="CY32" s="87"/>
      <c r="CZ32" s="511">
        <f t="shared" si="14"/>
        <v>0</v>
      </c>
      <c r="DA32" s="476" t="str">
        <f t="shared" si="6"/>
        <v xml:space="preserve"> </v>
      </c>
      <c r="DB32" s="505"/>
      <c r="DC32" s="500"/>
      <c r="DD32" s="99"/>
      <c r="DE32" s="98"/>
      <c r="DF32" s="98"/>
      <c r="DG32" s="98"/>
      <c r="DH32" s="99"/>
      <c r="DI32" s="98"/>
      <c r="DJ32" s="48"/>
      <c r="DK32" s="98"/>
      <c r="DL32" s="99"/>
      <c r="DM32" s="100"/>
    </row>
    <row r="33" spans="1:117" ht="16.5" customHeight="1" x14ac:dyDescent="0.5">
      <c r="A33" s="40"/>
      <c r="B33" s="41"/>
      <c r="C33" s="52"/>
      <c r="D33" s="53"/>
      <c r="E33" s="71" t="str">
        <f t="shared" si="15"/>
        <v xml:space="preserve"> </v>
      </c>
      <c r="F33" s="74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73"/>
      <c r="V33" s="45">
        <f t="shared" si="0"/>
        <v>0</v>
      </c>
      <c r="W33" s="72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471"/>
      <c r="AM33" s="476">
        <f t="shared" si="7"/>
        <v>0</v>
      </c>
      <c r="AN33" s="492" t="str">
        <f t="shared" si="1"/>
        <v xml:space="preserve"> </v>
      </c>
      <c r="AO33" s="72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45">
        <f t="shared" si="16"/>
        <v>0</v>
      </c>
      <c r="BE33" s="72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471"/>
      <c r="BW33" s="520">
        <f t="shared" si="2"/>
        <v>0</v>
      </c>
      <c r="BX33" s="492" t="str">
        <f t="shared" si="3"/>
        <v xml:space="preserve"> </v>
      </c>
      <c r="BY33" s="487" t="str">
        <f t="shared" si="8"/>
        <v/>
      </c>
      <c r="BZ33" s="69" t="str">
        <f t="shared" si="9"/>
        <v/>
      </c>
      <c r="CA33" s="79" t="str">
        <f t="shared" si="10"/>
        <v/>
      </c>
      <c r="CB33" s="45" t="str">
        <f t="shared" si="11"/>
        <v xml:space="preserve"> </v>
      </c>
      <c r="CC33" s="86"/>
      <c r="CD33" s="87"/>
      <c r="CE33" s="88"/>
      <c r="CF33" s="88"/>
      <c r="CG33" s="88"/>
      <c r="CH33" s="88"/>
      <c r="CI33" s="88"/>
      <c r="CJ33" s="88"/>
      <c r="CK33" s="89"/>
      <c r="CL33" s="90">
        <f t="shared" si="12"/>
        <v>0</v>
      </c>
      <c r="CM33" s="45" t="str">
        <f t="shared" si="4"/>
        <v xml:space="preserve"> </v>
      </c>
      <c r="CN33" s="87"/>
      <c r="CO33" s="88"/>
      <c r="CP33" s="88"/>
      <c r="CQ33" s="88"/>
      <c r="CR33" s="89"/>
      <c r="CS33" s="90">
        <f t="shared" si="13"/>
        <v>0</v>
      </c>
      <c r="CT33" s="45" t="str">
        <f t="shared" si="5"/>
        <v xml:space="preserve"> </v>
      </c>
      <c r="CU33" s="87"/>
      <c r="CV33" s="88"/>
      <c r="CW33" s="87"/>
      <c r="CX33" s="88"/>
      <c r="CY33" s="87"/>
      <c r="CZ33" s="511">
        <f t="shared" si="14"/>
        <v>0</v>
      </c>
      <c r="DA33" s="476" t="str">
        <f t="shared" si="6"/>
        <v xml:space="preserve"> </v>
      </c>
      <c r="DB33" s="505"/>
      <c r="DC33" s="500"/>
      <c r="DD33" s="99"/>
      <c r="DE33" s="98"/>
      <c r="DF33" s="98"/>
      <c r="DG33" s="98"/>
      <c r="DH33" s="99"/>
      <c r="DI33" s="98"/>
      <c r="DJ33" s="48"/>
      <c r="DK33" s="98"/>
      <c r="DL33" s="99"/>
      <c r="DM33" s="100"/>
    </row>
    <row r="34" spans="1:117" ht="16.5" customHeight="1" x14ac:dyDescent="0.5">
      <c r="A34" s="40"/>
      <c r="B34" s="41"/>
      <c r="C34" s="52"/>
      <c r="D34" s="53"/>
      <c r="E34" s="71" t="str">
        <f t="shared" si="15"/>
        <v xml:space="preserve"> </v>
      </c>
      <c r="F34" s="74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73"/>
      <c r="V34" s="45">
        <f t="shared" si="0"/>
        <v>0</v>
      </c>
      <c r="W34" s="72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471"/>
      <c r="AM34" s="476">
        <f t="shared" si="7"/>
        <v>0</v>
      </c>
      <c r="AN34" s="492" t="str">
        <f t="shared" si="1"/>
        <v xml:space="preserve"> </v>
      </c>
      <c r="AO34" s="72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45">
        <f t="shared" si="16"/>
        <v>0</v>
      </c>
      <c r="BE34" s="72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471"/>
      <c r="BW34" s="520">
        <f t="shared" si="2"/>
        <v>0</v>
      </c>
      <c r="BX34" s="492" t="str">
        <f t="shared" si="3"/>
        <v xml:space="preserve"> </v>
      </c>
      <c r="BY34" s="487" t="str">
        <f t="shared" si="8"/>
        <v/>
      </c>
      <c r="BZ34" s="69" t="str">
        <f t="shared" si="9"/>
        <v/>
      </c>
      <c r="CA34" s="79" t="str">
        <f t="shared" si="10"/>
        <v/>
      </c>
      <c r="CB34" s="45" t="str">
        <f t="shared" si="11"/>
        <v xml:space="preserve"> </v>
      </c>
      <c r="CC34" s="86"/>
      <c r="CD34" s="87"/>
      <c r="CE34" s="88"/>
      <c r="CF34" s="88"/>
      <c r="CG34" s="88"/>
      <c r="CH34" s="88"/>
      <c r="CI34" s="88"/>
      <c r="CJ34" s="88"/>
      <c r="CK34" s="89"/>
      <c r="CL34" s="90">
        <f t="shared" si="12"/>
        <v>0</v>
      </c>
      <c r="CM34" s="45" t="str">
        <f t="shared" si="4"/>
        <v xml:space="preserve"> </v>
      </c>
      <c r="CN34" s="87"/>
      <c r="CO34" s="88"/>
      <c r="CP34" s="88"/>
      <c r="CQ34" s="88"/>
      <c r="CR34" s="89"/>
      <c r="CS34" s="90">
        <f t="shared" si="13"/>
        <v>0</v>
      </c>
      <c r="CT34" s="45" t="str">
        <f t="shared" si="5"/>
        <v xml:space="preserve"> </v>
      </c>
      <c r="CU34" s="87"/>
      <c r="CV34" s="88"/>
      <c r="CW34" s="87"/>
      <c r="CX34" s="88"/>
      <c r="CY34" s="87"/>
      <c r="CZ34" s="511">
        <f t="shared" si="14"/>
        <v>0</v>
      </c>
      <c r="DA34" s="476" t="str">
        <f t="shared" si="6"/>
        <v xml:space="preserve"> </v>
      </c>
      <c r="DB34" s="505"/>
      <c r="DC34" s="500"/>
      <c r="DD34" s="99"/>
      <c r="DE34" s="98"/>
      <c r="DF34" s="98"/>
      <c r="DG34" s="98"/>
      <c r="DH34" s="99"/>
      <c r="DI34" s="98"/>
      <c r="DJ34" s="48"/>
      <c r="DK34" s="98"/>
      <c r="DL34" s="99"/>
      <c r="DM34" s="100"/>
    </row>
    <row r="35" spans="1:117" ht="16.5" customHeight="1" x14ac:dyDescent="0.5">
      <c r="A35" s="40"/>
      <c r="B35" s="41"/>
      <c r="C35" s="52"/>
      <c r="D35" s="53"/>
      <c r="E35" s="71" t="str">
        <f t="shared" si="15"/>
        <v xml:space="preserve"> </v>
      </c>
      <c r="F35" s="74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73"/>
      <c r="V35" s="45">
        <f t="shared" si="0"/>
        <v>0</v>
      </c>
      <c r="W35" s="72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471"/>
      <c r="AM35" s="476">
        <f t="shared" si="7"/>
        <v>0</v>
      </c>
      <c r="AN35" s="492" t="str">
        <f t="shared" si="1"/>
        <v xml:space="preserve"> </v>
      </c>
      <c r="AO35" s="72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45">
        <f t="shared" si="16"/>
        <v>0</v>
      </c>
      <c r="BE35" s="72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471"/>
      <c r="BW35" s="520">
        <f t="shared" si="2"/>
        <v>0</v>
      </c>
      <c r="BX35" s="492" t="str">
        <f t="shared" si="3"/>
        <v xml:space="preserve"> </v>
      </c>
      <c r="BY35" s="487" t="str">
        <f t="shared" si="8"/>
        <v/>
      </c>
      <c r="BZ35" s="69" t="str">
        <f t="shared" si="9"/>
        <v/>
      </c>
      <c r="CA35" s="79" t="str">
        <f t="shared" si="10"/>
        <v/>
      </c>
      <c r="CB35" s="45" t="str">
        <f t="shared" si="11"/>
        <v xml:space="preserve"> </v>
      </c>
      <c r="CC35" s="86"/>
      <c r="CD35" s="87"/>
      <c r="CE35" s="88"/>
      <c r="CF35" s="88"/>
      <c r="CG35" s="88"/>
      <c r="CH35" s="88"/>
      <c r="CI35" s="88"/>
      <c r="CJ35" s="88"/>
      <c r="CK35" s="89"/>
      <c r="CL35" s="90">
        <f t="shared" si="12"/>
        <v>0</v>
      </c>
      <c r="CM35" s="45" t="str">
        <f t="shared" si="4"/>
        <v xml:space="preserve"> </v>
      </c>
      <c r="CN35" s="87"/>
      <c r="CO35" s="88"/>
      <c r="CP35" s="88"/>
      <c r="CQ35" s="88"/>
      <c r="CR35" s="89"/>
      <c r="CS35" s="90">
        <f t="shared" si="13"/>
        <v>0</v>
      </c>
      <c r="CT35" s="45" t="str">
        <f t="shared" si="5"/>
        <v xml:space="preserve"> </v>
      </c>
      <c r="CU35" s="87"/>
      <c r="CV35" s="88"/>
      <c r="CW35" s="87"/>
      <c r="CX35" s="88"/>
      <c r="CY35" s="87"/>
      <c r="CZ35" s="511">
        <f t="shared" si="14"/>
        <v>0</v>
      </c>
      <c r="DA35" s="476" t="str">
        <f t="shared" si="6"/>
        <v xml:space="preserve"> </v>
      </c>
      <c r="DB35" s="505"/>
      <c r="DC35" s="500"/>
      <c r="DD35" s="99"/>
      <c r="DE35" s="98"/>
      <c r="DF35" s="98"/>
      <c r="DG35" s="98"/>
      <c r="DH35" s="99"/>
      <c r="DI35" s="98"/>
      <c r="DJ35" s="48"/>
      <c r="DK35" s="98"/>
      <c r="DL35" s="99"/>
      <c r="DM35" s="100"/>
    </row>
    <row r="36" spans="1:117" ht="16.5" customHeight="1" x14ac:dyDescent="0.5">
      <c r="A36" s="40"/>
      <c r="B36" s="41"/>
      <c r="C36" s="52"/>
      <c r="D36" s="53"/>
      <c r="E36" s="71" t="str">
        <f t="shared" si="15"/>
        <v xml:space="preserve"> </v>
      </c>
      <c r="F36" s="74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73"/>
      <c r="V36" s="45">
        <f t="shared" si="0"/>
        <v>0</v>
      </c>
      <c r="W36" s="72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471"/>
      <c r="AM36" s="476">
        <f t="shared" si="7"/>
        <v>0</v>
      </c>
      <c r="AN36" s="492" t="str">
        <f t="shared" si="1"/>
        <v xml:space="preserve"> </v>
      </c>
      <c r="AO36" s="72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45">
        <f t="shared" si="16"/>
        <v>0</v>
      </c>
      <c r="BE36" s="72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471"/>
      <c r="BW36" s="520">
        <f t="shared" si="2"/>
        <v>0</v>
      </c>
      <c r="BX36" s="492" t="str">
        <f t="shared" si="3"/>
        <v xml:space="preserve"> </v>
      </c>
      <c r="BY36" s="487" t="str">
        <f t="shared" si="8"/>
        <v/>
      </c>
      <c r="BZ36" s="69" t="str">
        <f t="shared" si="9"/>
        <v/>
      </c>
      <c r="CA36" s="79" t="str">
        <f t="shared" si="10"/>
        <v/>
      </c>
      <c r="CB36" s="45" t="str">
        <f t="shared" si="11"/>
        <v xml:space="preserve"> </v>
      </c>
      <c r="CC36" s="86"/>
      <c r="CD36" s="87"/>
      <c r="CE36" s="88"/>
      <c r="CF36" s="88"/>
      <c r="CG36" s="88"/>
      <c r="CH36" s="88"/>
      <c r="CI36" s="88"/>
      <c r="CJ36" s="88"/>
      <c r="CK36" s="89"/>
      <c r="CL36" s="90">
        <f t="shared" si="12"/>
        <v>0</v>
      </c>
      <c r="CM36" s="45" t="str">
        <f t="shared" si="4"/>
        <v xml:space="preserve"> </v>
      </c>
      <c r="CN36" s="87"/>
      <c r="CO36" s="88"/>
      <c r="CP36" s="88"/>
      <c r="CQ36" s="88"/>
      <c r="CR36" s="89"/>
      <c r="CS36" s="90">
        <f t="shared" si="13"/>
        <v>0</v>
      </c>
      <c r="CT36" s="45" t="str">
        <f t="shared" si="5"/>
        <v xml:space="preserve"> </v>
      </c>
      <c r="CU36" s="87"/>
      <c r="CV36" s="88"/>
      <c r="CW36" s="87"/>
      <c r="CX36" s="88"/>
      <c r="CY36" s="87"/>
      <c r="CZ36" s="511">
        <f t="shared" si="14"/>
        <v>0</v>
      </c>
      <c r="DA36" s="476" t="str">
        <f t="shared" si="6"/>
        <v xml:space="preserve"> </v>
      </c>
      <c r="DB36" s="505"/>
      <c r="DC36" s="500"/>
      <c r="DD36" s="99"/>
      <c r="DE36" s="98"/>
      <c r="DF36" s="98"/>
      <c r="DG36" s="98"/>
      <c r="DH36" s="99"/>
      <c r="DI36" s="98"/>
      <c r="DJ36" s="48"/>
      <c r="DK36" s="98"/>
      <c r="DL36" s="99"/>
      <c r="DM36" s="100"/>
    </row>
    <row r="37" spans="1:117" ht="16.5" customHeight="1" x14ac:dyDescent="0.5">
      <c r="A37" s="40"/>
      <c r="B37" s="41"/>
      <c r="C37" s="52"/>
      <c r="D37" s="53"/>
      <c r="E37" s="71" t="str">
        <f t="shared" si="15"/>
        <v xml:space="preserve"> </v>
      </c>
      <c r="F37" s="74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73"/>
      <c r="V37" s="45">
        <f t="shared" si="0"/>
        <v>0</v>
      </c>
      <c r="W37" s="72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471"/>
      <c r="AM37" s="476">
        <f t="shared" si="7"/>
        <v>0</v>
      </c>
      <c r="AN37" s="492" t="str">
        <f t="shared" si="1"/>
        <v xml:space="preserve"> </v>
      </c>
      <c r="AO37" s="72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45">
        <f t="shared" si="16"/>
        <v>0</v>
      </c>
      <c r="BE37" s="72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471"/>
      <c r="BW37" s="520">
        <f t="shared" si="2"/>
        <v>0</v>
      </c>
      <c r="BX37" s="492" t="str">
        <f t="shared" si="3"/>
        <v xml:space="preserve"> </v>
      </c>
      <c r="BY37" s="487" t="str">
        <f t="shared" si="8"/>
        <v/>
      </c>
      <c r="BZ37" s="69" t="str">
        <f t="shared" si="9"/>
        <v/>
      </c>
      <c r="CA37" s="79" t="str">
        <f t="shared" si="10"/>
        <v/>
      </c>
      <c r="CB37" s="45" t="str">
        <f t="shared" si="11"/>
        <v xml:space="preserve"> </v>
      </c>
      <c r="CC37" s="86"/>
      <c r="CD37" s="87"/>
      <c r="CE37" s="88"/>
      <c r="CF37" s="88"/>
      <c r="CG37" s="88"/>
      <c r="CH37" s="88"/>
      <c r="CI37" s="88"/>
      <c r="CJ37" s="88"/>
      <c r="CK37" s="89"/>
      <c r="CL37" s="90">
        <f t="shared" si="12"/>
        <v>0</v>
      </c>
      <c r="CM37" s="45" t="str">
        <f t="shared" si="4"/>
        <v xml:space="preserve"> </v>
      </c>
      <c r="CN37" s="87"/>
      <c r="CO37" s="88"/>
      <c r="CP37" s="88"/>
      <c r="CQ37" s="88"/>
      <c r="CR37" s="89"/>
      <c r="CS37" s="90">
        <f t="shared" si="13"/>
        <v>0</v>
      </c>
      <c r="CT37" s="45" t="str">
        <f t="shared" si="5"/>
        <v xml:space="preserve"> </v>
      </c>
      <c r="CU37" s="87"/>
      <c r="CV37" s="88"/>
      <c r="CW37" s="87"/>
      <c r="CX37" s="88"/>
      <c r="CY37" s="87"/>
      <c r="CZ37" s="511">
        <f t="shared" si="14"/>
        <v>0</v>
      </c>
      <c r="DA37" s="476" t="str">
        <f t="shared" si="6"/>
        <v xml:space="preserve"> </v>
      </c>
      <c r="DB37" s="505"/>
      <c r="DC37" s="500"/>
      <c r="DD37" s="99"/>
      <c r="DE37" s="98"/>
      <c r="DF37" s="98"/>
      <c r="DG37" s="98"/>
      <c r="DH37" s="99"/>
      <c r="DI37" s="98"/>
      <c r="DJ37" s="48"/>
      <c r="DK37" s="98"/>
      <c r="DL37" s="99"/>
      <c r="DM37" s="100"/>
    </row>
    <row r="38" spans="1:117" ht="16.5" customHeight="1" x14ac:dyDescent="0.5">
      <c r="A38" s="40"/>
      <c r="B38" s="41"/>
      <c r="C38" s="52"/>
      <c r="D38" s="53"/>
      <c r="E38" s="71" t="str">
        <f t="shared" si="15"/>
        <v xml:space="preserve"> </v>
      </c>
      <c r="F38" s="74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73"/>
      <c r="V38" s="45">
        <f t="shared" si="0"/>
        <v>0</v>
      </c>
      <c r="W38" s="72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471"/>
      <c r="AM38" s="476">
        <f t="shared" si="7"/>
        <v>0</v>
      </c>
      <c r="AN38" s="492" t="str">
        <f t="shared" si="1"/>
        <v xml:space="preserve"> </v>
      </c>
      <c r="AO38" s="72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45">
        <f t="shared" si="16"/>
        <v>0</v>
      </c>
      <c r="BE38" s="72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471"/>
      <c r="BW38" s="520">
        <f t="shared" si="2"/>
        <v>0</v>
      </c>
      <c r="BX38" s="492" t="str">
        <f t="shared" si="3"/>
        <v xml:space="preserve"> </v>
      </c>
      <c r="BY38" s="487" t="str">
        <f t="shared" si="8"/>
        <v/>
      </c>
      <c r="BZ38" s="69" t="str">
        <f t="shared" si="9"/>
        <v/>
      </c>
      <c r="CA38" s="79" t="str">
        <f t="shared" si="10"/>
        <v/>
      </c>
      <c r="CB38" s="45" t="str">
        <f t="shared" si="11"/>
        <v xml:space="preserve"> </v>
      </c>
      <c r="CC38" s="86"/>
      <c r="CD38" s="87"/>
      <c r="CE38" s="88"/>
      <c r="CF38" s="88"/>
      <c r="CG38" s="88"/>
      <c r="CH38" s="88"/>
      <c r="CI38" s="88"/>
      <c r="CJ38" s="88"/>
      <c r="CK38" s="89"/>
      <c r="CL38" s="90">
        <f t="shared" si="12"/>
        <v>0</v>
      </c>
      <c r="CM38" s="45" t="str">
        <f t="shared" si="4"/>
        <v xml:space="preserve"> </v>
      </c>
      <c r="CN38" s="87"/>
      <c r="CO38" s="88"/>
      <c r="CP38" s="88"/>
      <c r="CQ38" s="88"/>
      <c r="CR38" s="89"/>
      <c r="CS38" s="90">
        <f t="shared" si="13"/>
        <v>0</v>
      </c>
      <c r="CT38" s="45" t="str">
        <f t="shared" si="5"/>
        <v xml:space="preserve"> </v>
      </c>
      <c r="CU38" s="87"/>
      <c r="CV38" s="88"/>
      <c r="CW38" s="87"/>
      <c r="CX38" s="88"/>
      <c r="CY38" s="87"/>
      <c r="CZ38" s="511">
        <f t="shared" si="14"/>
        <v>0</v>
      </c>
      <c r="DA38" s="476" t="str">
        <f t="shared" si="6"/>
        <v xml:space="preserve"> </v>
      </c>
      <c r="DB38" s="505"/>
      <c r="DC38" s="500"/>
      <c r="DD38" s="99"/>
      <c r="DE38" s="98"/>
      <c r="DF38" s="98"/>
      <c r="DG38" s="98"/>
      <c r="DH38" s="99"/>
      <c r="DI38" s="98"/>
      <c r="DJ38" s="48"/>
      <c r="DK38" s="98"/>
      <c r="DL38" s="99"/>
      <c r="DM38" s="100"/>
    </row>
    <row r="39" spans="1:117" ht="16.5" customHeight="1" x14ac:dyDescent="0.5">
      <c r="A39" s="40"/>
      <c r="B39" s="41"/>
      <c r="C39" s="52"/>
      <c r="D39" s="53"/>
      <c r="E39" s="71" t="str">
        <f t="shared" si="15"/>
        <v xml:space="preserve"> </v>
      </c>
      <c r="F39" s="74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73"/>
      <c r="V39" s="45">
        <f t="shared" si="0"/>
        <v>0</v>
      </c>
      <c r="W39" s="72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471"/>
      <c r="AM39" s="476">
        <f t="shared" si="7"/>
        <v>0</v>
      </c>
      <c r="AN39" s="492" t="str">
        <f t="shared" ref="AN39:AN55" si="17">IF(ISBLANK(D39)," ",A39)</f>
        <v xml:space="preserve"> </v>
      </c>
      <c r="AO39" s="72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45">
        <f t="shared" si="16"/>
        <v>0</v>
      </c>
      <c r="BE39" s="72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471"/>
      <c r="BW39" s="520">
        <f t="shared" si="2"/>
        <v>0</v>
      </c>
      <c r="BX39" s="492" t="str">
        <f t="shared" ref="BX39:BX55" si="18">IF(ISBLANK(D39)," ",A39)</f>
        <v xml:space="preserve"> </v>
      </c>
      <c r="BY39" s="487" t="str">
        <f t="shared" si="8"/>
        <v/>
      </c>
      <c r="BZ39" s="69" t="str">
        <f t="shared" si="9"/>
        <v/>
      </c>
      <c r="CA39" s="79" t="str">
        <f t="shared" si="10"/>
        <v/>
      </c>
      <c r="CB39" s="45" t="str">
        <f t="shared" si="11"/>
        <v xml:space="preserve"> </v>
      </c>
      <c r="CC39" s="86"/>
      <c r="CD39" s="87"/>
      <c r="CE39" s="88"/>
      <c r="CF39" s="88"/>
      <c r="CG39" s="88"/>
      <c r="CH39" s="88"/>
      <c r="CI39" s="88"/>
      <c r="CJ39" s="88"/>
      <c r="CK39" s="89"/>
      <c r="CL39" s="90">
        <f t="shared" si="12"/>
        <v>0</v>
      </c>
      <c r="CM39" s="45" t="str">
        <f t="shared" ref="CM39:CM55" si="19">IF(ISBLANK(G39)," ",IF(CL39=0,"-",IF(CL39&gt;=21,"3",IF(CL39&gt;=16,"2",IF(CL39&gt;=8,"1","0")))))</f>
        <v xml:space="preserve"> </v>
      </c>
      <c r="CN39" s="87"/>
      <c r="CO39" s="88"/>
      <c r="CP39" s="88"/>
      <c r="CQ39" s="88"/>
      <c r="CR39" s="89"/>
      <c r="CS39" s="90">
        <f t="shared" si="13"/>
        <v>0</v>
      </c>
      <c r="CT39" s="45" t="str">
        <f t="shared" ref="CT39:CT55" si="20">IF(ISBLANK(D39)," ",IF(CS39=0,"-",IF(CS39&gt;=13,"3",IF(CS39&gt;=8,"2",IF(CS39&gt;=5,"1","0")))))</f>
        <v xml:space="preserve"> </v>
      </c>
      <c r="CU39" s="87"/>
      <c r="CV39" s="88"/>
      <c r="CW39" s="87"/>
      <c r="CX39" s="88"/>
      <c r="CY39" s="87"/>
      <c r="CZ39" s="511">
        <f t="shared" si="14"/>
        <v>0</v>
      </c>
      <c r="DA39" s="476" t="str">
        <f t="shared" ref="DA39:DA55" si="21">IF(ISBLANK(D39)," ",IF(CZ39=0,"-",IF(CZ39&gt;=13,"3",IF(CZ39&gt;=8,"2",IF(CZ39&gt;=5,"1","0")))))</f>
        <v xml:space="preserve"> </v>
      </c>
      <c r="DB39" s="505"/>
      <c r="DC39" s="500"/>
      <c r="DD39" s="99"/>
      <c r="DE39" s="98"/>
      <c r="DF39" s="98"/>
      <c r="DG39" s="98"/>
      <c r="DH39" s="99"/>
      <c r="DI39" s="98"/>
      <c r="DJ39" s="48"/>
      <c r="DK39" s="98"/>
      <c r="DL39" s="99"/>
      <c r="DM39" s="100"/>
    </row>
    <row r="40" spans="1:117" ht="16.5" customHeight="1" x14ac:dyDescent="0.5">
      <c r="A40" s="40"/>
      <c r="B40" s="41"/>
      <c r="C40" s="52"/>
      <c r="D40" s="53"/>
      <c r="E40" s="71" t="str">
        <f t="shared" si="15"/>
        <v xml:space="preserve"> </v>
      </c>
      <c r="F40" s="74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73"/>
      <c r="V40" s="45">
        <f t="shared" si="0"/>
        <v>0</v>
      </c>
      <c r="W40" s="72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471"/>
      <c r="AM40" s="476">
        <f t="shared" si="7"/>
        <v>0</v>
      </c>
      <c r="AN40" s="492" t="str">
        <f t="shared" si="17"/>
        <v xml:space="preserve"> </v>
      </c>
      <c r="AO40" s="72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45">
        <f t="shared" si="16"/>
        <v>0</v>
      </c>
      <c r="BE40" s="72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471"/>
      <c r="BW40" s="520">
        <f t="shared" si="2"/>
        <v>0</v>
      </c>
      <c r="BX40" s="492" t="str">
        <f t="shared" si="18"/>
        <v xml:space="preserve"> </v>
      </c>
      <c r="BY40" s="487" t="str">
        <f t="shared" si="8"/>
        <v/>
      </c>
      <c r="BZ40" s="69" t="str">
        <f t="shared" si="9"/>
        <v/>
      </c>
      <c r="CA40" s="79" t="str">
        <f t="shared" si="10"/>
        <v/>
      </c>
      <c r="CB40" s="45" t="str">
        <f t="shared" si="11"/>
        <v xml:space="preserve"> </v>
      </c>
      <c r="CC40" s="86"/>
      <c r="CD40" s="87"/>
      <c r="CE40" s="88"/>
      <c r="CF40" s="88"/>
      <c r="CG40" s="88"/>
      <c r="CH40" s="88"/>
      <c r="CI40" s="88"/>
      <c r="CJ40" s="88"/>
      <c r="CK40" s="89"/>
      <c r="CL40" s="90">
        <f t="shared" si="12"/>
        <v>0</v>
      </c>
      <c r="CM40" s="45" t="str">
        <f t="shared" si="19"/>
        <v xml:space="preserve"> </v>
      </c>
      <c r="CN40" s="87"/>
      <c r="CO40" s="88"/>
      <c r="CP40" s="88"/>
      <c r="CQ40" s="88"/>
      <c r="CR40" s="89"/>
      <c r="CS40" s="90">
        <f t="shared" si="13"/>
        <v>0</v>
      </c>
      <c r="CT40" s="45" t="str">
        <f t="shared" si="20"/>
        <v xml:space="preserve"> </v>
      </c>
      <c r="CU40" s="87"/>
      <c r="CV40" s="88"/>
      <c r="CW40" s="87"/>
      <c r="CX40" s="88"/>
      <c r="CY40" s="87"/>
      <c r="CZ40" s="511">
        <f t="shared" si="14"/>
        <v>0</v>
      </c>
      <c r="DA40" s="476" t="str">
        <f t="shared" si="21"/>
        <v xml:space="preserve"> </v>
      </c>
      <c r="DB40" s="505"/>
      <c r="DC40" s="500"/>
      <c r="DD40" s="99"/>
      <c r="DE40" s="98"/>
      <c r="DF40" s="98"/>
      <c r="DG40" s="98"/>
      <c r="DH40" s="99"/>
      <c r="DI40" s="98"/>
      <c r="DJ40" s="48"/>
      <c r="DK40" s="98"/>
      <c r="DL40" s="99"/>
      <c r="DM40" s="100"/>
    </row>
    <row r="41" spans="1:117" ht="16.5" customHeight="1" x14ac:dyDescent="0.5">
      <c r="A41" s="40"/>
      <c r="B41" s="41"/>
      <c r="C41" s="52"/>
      <c r="D41" s="53"/>
      <c r="E41" s="71" t="str">
        <f t="shared" si="15"/>
        <v xml:space="preserve"> </v>
      </c>
      <c r="F41" s="74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73"/>
      <c r="V41" s="45">
        <f t="shared" si="0"/>
        <v>0</v>
      </c>
      <c r="W41" s="72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471"/>
      <c r="AM41" s="476">
        <f t="shared" si="7"/>
        <v>0</v>
      </c>
      <c r="AN41" s="492" t="str">
        <f t="shared" si="17"/>
        <v xml:space="preserve"> </v>
      </c>
      <c r="AO41" s="72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45">
        <f t="shared" si="16"/>
        <v>0</v>
      </c>
      <c r="BE41" s="72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471"/>
      <c r="BW41" s="520">
        <f t="shared" si="2"/>
        <v>0</v>
      </c>
      <c r="BX41" s="492" t="str">
        <f t="shared" si="18"/>
        <v xml:space="preserve"> </v>
      </c>
      <c r="BY41" s="487" t="str">
        <f t="shared" si="8"/>
        <v/>
      </c>
      <c r="BZ41" s="69" t="str">
        <f t="shared" si="9"/>
        <v/>
      </c>
      <c r="CA41" s="79" t="str">
        <f t="shared" si="10"/>
        <v/>
      </c>
      <c r="CB41" s="45" t="str">
        <f t="shared" si="11"/>
        <v xml:space="preserve"> </v>
      </c>
      <c r="CC41" s="86"/>
      <c r="CD41" s="87"/>
      <c r="CE41" s="88"/>
      <c r="CF41" s="88"/>
      <c r="CG41" s="88"/>
      <c r="CH41" s="88"/>
      <c r="CI41" s="88"/>
      <c r="CJ41" s="88"/>
      <c r="CK41" s="89"/>
      <c r="CL41" s="90">
        <f t="shared" si="12"/>
        <v>0</v>
      </c>
      <c r="CM41" s="45" t="str">
        <f t="shared" si="19"/>
        <v xml:space="preserve"> </v>
      </c>
      <c r="CN41" s="87"/>
      <c r="CO41" s="88"/>
      <c r="CP41" s="88"/>
      <c r="CQ41" s="88"/>
      <c r="CR41" s="89"/>
      <c r="CS41" s="90">
        <f t="shared" si="13"/>
        <v>0</v>
      </c>
      <c r="CT41" s="45" t="str">
        <f t="shared" si="20"/>
        <v xml:space="preserve"> </v>
      </c>
      <c r="CU41" s="87"/>
      <c r="CV41" s="88"/>
      <c r="CW41" s="87"/>
      <c r="CX41" s="88"/>
      <c r="CY41" s="87"/>
      <c r="CZ41" s="511">
        <f t="shared" si="14"/>
        <v>0</v>
      </c>
      <c r="DA41" s="476" t="str">
        <f t="shared" si="21"/>
        <v xml:space="preserve"> </v>
      </c>
      <c r="DB41" s="505"/>
      <c r="DC41" s="500"/>
      <c r="DD41" s="99"/>
      <c r="DE41" s="98"/>
      <c r="DF41" s="98"/>
      <c r="DG41" s="98"/>
      <c r="DH41" s="99"/>
      <c r="DI41" s="98"/>
      <c r="DJ41" s="48"/>
      <c r="DK41" s="98"/>
      <c r="DL41" s="99"/>
      <c r="DM41" s="100"/>
    </row>
    <row r="42" spans="1:117" ht="16.5" customHeight="1" x14ac:dyDescent="0.5">
      <c r="A42" s="40"/>
      <c r="B42" s="41"/>
      <c r="C42" s="52"/>
      <c r="D42" s="53"/>
      <c r="E42" s="71" t="str">
        <f t="shared" si="15"/>
        <v xml:space="preserve"> </v>
      </c>
      <c r="F42" s="74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73"/>
      <c r="V42" s="45">
        <f t="shared" si="0"/>
        <v>0</v>
      </c>
      <c r="W42" s="72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471"/>
      <c r="AM42" s="476">
        <f t="shared" si="7"/>
        <v>0</v>
      </c>
      <c r="AN42" s="492" t="str">
        <f t="shared" si="17"/>
        <v xml:space="preserve"> </v>
      </c>
      <c r="AO42" s="72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45">
        <f t="shared" si="16"/>
        <v>0</v>
      </c>
      <c r="BE42" s="72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471"/>
      <c r="BW42" s="520">
        <f t="shared" si="2"/>
        <v>0</v>
      </c>
      <c r="BX42" s="492" t="str">
        <f t="shared" si="18"/>
        <v xml:space="preserve"> </v>
      </c>
      <c r="BY42" s="487" t="str">
        <f t="shared" si="8"/>
        <v/>
      </c>
      <c r="BZ42" s="69" t="str">
        <f t="shared" si="9"/>
        <v/>
      </c>
      <c r="CA42" s="79" t="str">
        <f t="shared" si="10"/>
        <v/>
      </c>
      <c r="CB42" s="45" t="str">
        <f t="shared" si="11"/>
        <v xml:space="preserve"> </v>
      </c>
      <c r="CC42" s="86"/>
      <c r="CD42" s="87"/>
      <c r="CE42" s="88"/>
      <c r="CF42" s="88"/>
      <c r="CG42" s="88"/>
      <c r="CH42" s="88"/>
      <c r="CI42" s="88"/>
      <c r="CJ42" s="88"/>
      <c r="CK42" s="89"/>
      <c r="CL42" s="90">
        <f t="shared" si="12"/>
        <v>0</v>
      </c>
      <c r="CM42" s="45" t="str">
        <f t="shared" si="19"/>
        <v xml:space="preserve"> </v>
      </c>
      <c r="CN42" s="87"/>
      <c r="CO42" s="88"/>
      <c r="CP42" s="88"/>
      <c r="CQ42" s="88"/>
      <c r="CR42" s="89"/>
      <c r="CS42" s="90">
        <f t="shared" si="13"/>
        <v>0</v>
      </c>
      <c r="CT42" s="45" t="str">
        <f t="shared" si="20"/>
        <v xml:space="preserve"> </v>
      </c>
      <c r="CU42" s="87"/>
      <c r="CV42" s="88"/>
      <c r="CW42" s="87"/>
      <c r="CX42" s="88"/>
      <c r="CY42" s="87"/>
      <c r="CZ42" s="511">
        <f t="shared" si="14"/>
        <v>0</v>
      </c>
      <c r="DA42" s="476" t="str">
        <f t="shared" si="21"/>
        <v xml:space="preserve"> </v>
      </c>
      <c r="DB42" s="505"/>
      <c r="DC42" s="500"/>
      <c r="DD42" s="99"/>
      <c r="DE42" s="98"/>
      <c r="DF42" s="98"/>
      <c r="DG42" s="98"/>
      <c r="DH42" s="99"/>
      <c r="DI42" s="98"/>
      <c r="DJ42" s="48"/>
      <c r="DK42" s="98"/>
      <c r="DL42" s="99"/>
      <c r="DM42" s="100"/>
    </row>
    <row r="43" spans="1:117" ht="16.5" customHeight="1" x14ac:dyDescent="0.5">
      <c r="A43" s="40"/>
      <c r="B43" s="41"/>
      <c r="C43" s="52"/>
      <c r="D43" s="53"/>
      <c r="E43" s="71" t="str">
        <f t="shared" si="15"/>
        <v xml:space="preserve"> </v>
      </c>
      <c r="F43" s="74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73"/>
      <c r="V43" s="45">
        <f t="shared" si="0"/>
        <v>0</v>
      </c>
      <c r="W43" s="72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471"/>
      <c r="AM43" s="476">
        <f t="shared" si="7"/>
        <v>0</v>
      </c>
      <c r="AN43" s="492" t="str">
        <f t="shared" si="17"/>
        <v xml:space="preserve"> </v>
      </c>
      <c r="AO43" s="72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45">
        <f t="shared" si="16"/>
        <v>0</v>
      </c>
      <c r="BE43" s="72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471"/>
      <c r="BW43" s="520">
        <f t="shared" si="2"/>
        <v>0</v>
      </c>
      <c r="BX43" s="492" t="str">
        <f t="shared" si="18"/>
        <v xml:space="preserve"> </v>
      </c>
      <c r="BY43" s="487" t="str">
        <f t="shared" si="8"/>
        <v/>
      </c>
      <c r="BZ43" s="69" t="str">
        <f t="shared" si="9"/>
        <v/>
      </c>
      <c r="CA43" s="79" t="str">
        <f t="shared" si="10"/>
        <v/>
      </c>
      <c r="CB43" s="45" t="str">
        <f t="shared" si="11"/>
        <v xml:space="preserve"> </v>
      </c>
      <c r="CC43" s="86"/>
      <c r="CD43" s="87"/>
      <c r="CE43" s="88"/>
      <c r="CF43" s="88"/>
      <c r="CG43" s="88"/>
      <c r="CH43" s="88"/>
      <c r="CI43" s="88"/>
      <c r="CJ43" s="88"/>
      <c r="CK43" s="89"/>
      <c r="CL43" s="90">
        <f t="shared" si="12"/>
        <v>0</v>
      </c>
      <c r="CM43" s="45" t="str">
        <f t="shared" si="19"/>
        <v xml:space="preserve"> </v>
      </c>
      <c r="CN43" s="87"/>
      <c r="CO43" s="88"/>
      <c r="CP43" s="88"/>
      <c r="CQ43" s="88"/>
      <c r="CR43" s="89"/>
      <c r="CS43" s="90">
        <f t="shared" si="13"/>
        <v>0</v>
      </c>
      <c r="CT43" s="45" t="str">
        <f t="shared" si="20"/>
        <v xml:space="preserve"> </v>
      </c>
      <c r="CU43" s="87"/>
      <c r="CV43" s="88"/>
      <c r="CW43" s="87"/>
      <c r="CX43" s="88"/>
      <c r="CY43" s="87"/>
      <c r="CZ43" s="511">
        <f t="shared" si="14"/>
        <v>0</v>
      </c>
      <c r="DA43" s="476" t="str">
        <f t="shared" si="21"/>
        <v xml:space="preserve"> </v>
      </c>
      <c r="DB43" s="505"/>
      <c r="DC43" s="500"/>
      <c r="DD43" s="99"/>
      <c r="DE43" s="98"/>
      <c r="DF43" s="98"/>
      <c r="DG43" s="98"/>
      <c r="DH43" s="99"/>
      <c r="DI43" s="98"/>
      <c r="DJ43" s="48"/>
      <c r="DK43" s="98"/>
      <c r="DL43" s="99"/>
      <c r="DM43" s="100"/>
    </row>
    <row r="44" spans="1:117" ht="16.5" customHeight="1" x14ac:dyDescent="0.5">
      <c r="A44" s="40"/>
      <c r="B44" s="41"/>
      <c r="C44" s="52"/>
      <c r="D44" s="53"/>
      <c r="E44" s="71" t="str">
        <f t="shared" ref="E44:E55" si="22">IF(ISBLANK(D44)," ",A44)</f>
        <v xml:space="preserve"> </v>
      </c>
      <c r="F44" s="74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73"/>
      <c r="V44" s="45">
        <f t="shared" si="0"/>
        <v>0</v>
      </c>
      <c r="W44" s="72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471"/>
      <c r="AM44" s="476">
        <f t="shared" si="7"/>
        <v>0</v>
      </c>
      <c r="AN44" s="492" t="str">
        <f t="shared" si="17"/>
        <v xml:space="preserve"> </v>
      </c>
      <c r="AO44" s="72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45">
        <f t="shared" si="16"/>
        <v>0</v>
      </c>
      <c r="BE44" s="72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471"/>
      <c r="BW44" s="520">
        <f t="shared" si="2"/>
        <v>0</v>
      </c>
      <c r="BX44" s="492" t="str">
        <f t="shared" si="18"/>
        <v xml:space="preserve"> </v>
      </c>
      <c r="BY44" s="487" t="str">
        <f t="shared" si="8"/>
        <v/>
      </c>
      <c r="BZ44" s="69" t="str">
        <f t="shared" si="9"/>
        <v/>
      </c>
      <c r="CA44" s="79" t="str">
        <f t="shared" si="10"/>
        <v/>
      </c>
      <c r="CB44" s="45" t="str">
        <f t="shared" si="11"/>
        <v xml:space="preserve"> </v>
      </c>
      <c r="CC44" s="86"/>
      <c r="CD44" s="87"/>
      <c r="CE44" s="88"/>
      <c r="CF44" s="88"/>
      <c r="CG44" s="88"/>
      <c r="CH44" s="88"/>
      <c r="CI44" s="88"/>
      <c r="CJ44" s="88"/>
      <c r="CK44" s="89"/>
      <c r="CL44" s="90">
        <f t="shared" si="12"/>
        <v>0</v>
      </c>
      <c r="CM44" s="45" t="str">
        <f t="shared" si="19"/>
        <v xml:space="preserve"> </v>
      </c>
      <c r="CN44" s="87"/>
      <c r="CO44" s="88"/>
      <c r="CP44" s="88"/>
      <c r="CQ44" s="88"/>
      <c r="CR44" s="89"/>
      <c r="CS44" s="90">
        <f t="shared" si="13"/>
        <v>0</v>
      </c>
      <c r="CT44" s="45" t="str">
        <f t="shared" si="20"/>
        <v xml:space="preserve"> </v>
      </c>
      <c r="CU44" s="87"/>
      <c r="CV44" s="88"/>
      <c r="CW44" s="87"/>
      <c r="CX44" s="88"/>
      <c r="CY44" s="87"/>
      <c r="CZ44" s="511">
        <f t="shared" si="14"/>
        <v>0</v>
      </c>
      <c r="DA44" s="476" t="str">
        <f t="shared" si="21"/>
        <v xml:space="preserve"> </v>
      </c>
      <c r="DB44" s="505"/>
      <c r="DC44" s="500"/>
      <c r="DD44" s="99"/>
      <c r="DE44" s="98"/>
      <c r="DF44" s="98"/>
      <c r="DG44" s="98"/>
      <c r="DH44" s="99"/>
      <c r="DI44" s="98"/>
      <c r="DJ44" s="48"/>
      <c r="DK44" s="98"/>
      <c r="DL44" s="99"/>
      <c r="DM44" s="100"/>
    </row>
    <row r="45" spans="1:117" ht="16.5" customHeight="1" x14ac:dyDescent="0.5">
      <c r="A45" s="40"/>
      <c r="B45" s="41"/>
      <c r="C45" s="52"/>
      <c r="D45" s="53"/>
      <c r="E45" s="71" t="str">
        <f t="shared" si="22"/>
        <v xml:space="preserve"> </v>
      </c>
      <c r="F45" s="74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73"/>
      <c r="V45" s="45">
        <f t="shared" si="0"/>
        <v>0</v>
      </c>
      <c r="W45" s="72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471"/>
      <c r="AM45" s="476">
        <f t="shared" si="7"/>
        <v>0</v>
      </c>
      <c r="AN45" s="492" t="str">
        <f t="shared" si="17"/>
        <v xml:space="preserve"> </v>
      </c>
      <c r="AO45" s="72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45">
        <f t="shared" si="16"/>
        <v>0</v>
      </c>
      <c r="BE45" s="72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471"/>
      <c r="BW45" s="520">
        <f t="shared" si="2"/>
        <v>0</v>
      </c>
      <c r="BX45" s="492" t="str">
        <f t="shared" si="18"/>
        <v xml:space="preserve"> </v>
      </c>
      <c r="BY45" s="487" t="str">
        <f t="shared" si="8"/>
        <v/>
      </c>
      <c r="BZ45" s="69" t="str">
        <f t="shared" si="9"/>
        <v/>
      </c>
      <c r="CA45" s="79" t="str">
        <f t="shared" si="10"/>
        <v/>
      </c>
      <c r="CB45" s="45" t="str">
        <f t="shared" si="11"/>
        <v xml:space="preserve"> </v>
      </c>
      <c r="CC45" s="86"/>
      <c r="CD45" s="87"/>
      <c r="CE45" s="88"/>
      <c r="CF45" s="88"/>
      <c r="CG45" s="88"/>
      <c r="CH45" s="88"/>
      <c r="CI45" s="88"/>
      <c r="CJ45" s="88"/>
      <c r="CK45" s="89"/>
      <c r="CL45" s="90">
        <f t="shared" si="12"/>
        <v>0</v>
      </c>
      <c r="CM45" s="45" t="str">
        <f t="shared" si="19"/>
        <v xml:space="preserve"> </v>
      </c>
      <c r="CN45" s="87"/>
      <c r="CO45" s="88"/>
      <c r="CP45" s="88"/>
      <c r="CQ45" s="88"/>
      <c r="CR45" s="89"/>
      <c r="CS45" s="90">
        <f t="shared" si="13"/>
        <v>0</v>
      </c>
      <c r="CT45" s="45" t="str">
        <f t="shared" si="20"/>
        <v xml:space="preserve"> </v>
      </c>
      <c r="CU45" s="87"/>
      <c r="CV45" s="88"/>
      <c r="CW45" s="87"/>
      <c r="CX45" s="88"/>
      <c r="CY45" s="87"/>
      <c r="CZ45" s="511">
        <f t="shared" si="14"/>
        <v>0</v>
      </c>
      <c r="DA45" s="476" t="str">
        <f t="shared" si="21"/>
        <v xml:space="preserve"> </v>
      </c>
      <c r="DB45" s="505"/>
      <c r="DC45" s="500"/>
      <c r="DD45" s="99"/>
      <c r="DE45" s="98"/>
      <c r="DF45" s="98"/>
      <c r="DG45" s="98"/>
      <c r="DH45" s="99"/>
      <c r="DI45" s="98"/>
      <c r="DJ45" s="48"/>
      <c r="DK45" s="101"/>
      <c r="DL45" s="99"/>
      <c r="DM45" s="100"/>
    </row>
    <row r="46" spans="1:117" ht="16.5" customHeight="1" x14ac:dyDescent="0.5">
      <c r="A46" s="40"/>
      <c r="B46" s="41"/>
      <c r="C46" s="52"/>
      <c r="D46" s="53"/>
      <c r="E46" s="71" t="str">
        <f t="shared" si="22"/>
        <v xml:space="preserve"> </v>
      </c>
      <c r="F46" s="74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73"/>
      <c r="V46" s="45">
        <f t="shared" si="0"/>
        <v>0</v>
      </c>
      <c r="W46" s="72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471"/>
      <c r="AM46" s="476">
        <f t="shared" si="7"/>
        <v>0</v>
      </c>
      <c r="AN46" s="492" t="str">
        <f t="shared" si="17"/>
        <v xml:space="preserve"> </v>
      </c>
      <c r="AO46" s="72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45">
        <f t="shared" si="16"/>
        <v>0</v>
      </c>
      <c r="BE46" s="72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471"/>
      <c r="BW46" s="520">
        <f t="shared" si="2"/>
        <v>0</v>
      </c>
      <c r="BX46" s="492" t="str">
        <f t="shared" si="18"/>
        <v xml:space="preserve"> </v>
      </c>
      <c r="BY46" s="487" t="str">
        <f t="shared" si="8"/>
        <v/>
      </c>
      <c r="BZ46" s="69" t="str">
        <f t="shared" si="9"/>
        <v/>
      </c>
      <c r="CA46" s="79" t="str">
        <f t="shared" si="10"/>
        <v/>
      </c>
      <c r="CB46" s="45" t="str">
        <f t="shared" si="11"/>
        <v xml:space="preserve"> </v>
      </c>
      <c r="CC46" s="86"/>
      <c r="CD46" s="87"/>
      <c r="CE46" s="88"/>
      <c r="CF46" s="88"/>
      <c r="CG46" s="88"/>
      <c r="CH46" s="88"/>
      <c r="CI46" s="88"/>
      <c r="CJ46" s="88"/>
      <c r="CK46" s="89"/>
      <c r="CL46" s="90">
        <f t="shared" si="12"/>
        <v>0</v>
      </c>
      <c r="CM46" s="45" t="str">
        <f t="shared" si="19"/>
        <v xml:space="preserve"> </v>
      </c>
      <c r="CN46" s="87"/>
      <c r="CO46" s="88"/>
      <c r="CP46" s="88"/>
      <c r="CQ46" s="88"/>
      <c r="CR46" s="89"/>
      <c r="CS46" s="90">
        <f t="shared" si="13"/>
        <v>0</v>
      </c>
      <c r="CT46" s="45" t="str">
        <f t="shared" si="20"/>
        <v xml:space="preserve"> </v>
      </c>
      <c r="CU46" s="87"/>
      <c r="CV46" s="88"/>
      <c r="CW46" s="87"/>
      <c r="CX46" s="88"/>
      <c r="CY46" s="87"/>
      <c r="CZ46" s="511">
        <f t="shared" si="14"/>
        <v>0</v>
      </c>
      <c r="DA46" s="476" t="str">
        <f t="shared" si="21"/>
        <v xml:space="preserve"> </v>
      </c>
      <c r="DB46" s="505"/>
      <c r="DC46" s="500"/>
      <c r="DD46" s="99"/>
      <c r="DE46" s="98"/>
      <c r="DF46" s="98"/>
      <c r="DG46" s="98"/>
      <c r="DH46" s="99"/>
      <c r="DI46" s="98"/>
      <c r="DJ46" s="47"/>
      <c r="DK46" s="101"/>
      <c r="DL46" s="101"/>
      <c r="DM46" s="104"/>
    </row>
    <row r="47" spans="1:117" ht="16.5" customHeight="1" x14ac:dyDescent="0.5">
      <c r="A47" s="40"/>
      <c r="B47" s="41"/>
      <c r="C47" s="52"/>
      <c r="D47" s="53"/>
      <c r="E47" s="71" t="str">
        <f t="shared" si="22"/>
        <v xml:space="preserve"> </v>
      </c>
      <c r="F47" s="74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73"/>
      <c r="V47" s="45">
        <f t="shared" si="0"/>
        <v>0</v>
      </c>
      <c r="W47" s="72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471"/>
      <c r="AM47" s="476">
        <f t="shared" si="7"/>
        <v>0</v>
      </c>
      <c r="AN47" s="492" t="str">
        <f t="shared" si="17"/>
        <v xml:space="preserve"> </v>
      </c>
      <c r="AO47" s="72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45">
        <f t="shared" si="16"/>
        <v>0</v>
      </c>
      <c r="BE47" s="72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471"/>
      <c r="BW47" s="520">
        <f t="shared" si="2"/>
        <v>0</v>
      </c>
      <c r="BX47" s="492" t="str">
        <f t="shared" si="18"/>
        <v xml:space="preserve"> </v>
      </c>
      <c r="BY47" s="487" t="str">
        <f t="shared" si="8"/>
        <v/>
      </c>
      <c r="BZ47" s="69" t="str">
        <f t="shared" si="9"/>
        <v/>
      </c>
      <c r="CA47" s="79" t="str">
        <f t="shared" si="10"/>
        <v/>
      </c>
      <c r="CB47" s="45" t="str">
        <f t="shared" si="11"/>
        <v xml:space="preserve"> </v>
      </c>
      <c r="CC47" s="86"/>
      <c r="CD47" s="87"/>
      <c r="CE47" s="88"/>
      <c r="CF47" s="88"/>
      <c r="CG47" s="88"/>
      <c r="CH47" s="88"/>
      <c r="CI47" s="88"/>
      <c r="CJ47" s="88"/>
      <c r="CK47" s="89"/>
      <c r="CL47" s="90">
        <f t="shared" si="12"/>
        <v>0</v>
      </c>
      <c r="CM47" s="45" t="str">
        <f t="shared" si="19"/>
        <v xml:space="preserve"> </v>
      </c>
      <c r="CN47" s="87"/>
      <c r="CO47" s="88"/>
      <c r="CP47" s="88"/>
      <c r="CQ47" s="88"/>
      <c r="CR47" s="89"/>
      <c r="CS47" s="90">
        <f t="shared" si="13"/>
        <v>0</v>
      </c>
      <c r="CT47" s="45" t="str">
        <f t="shared" si="20"/>
        <v xml:space="preserve"> </v>
      </c>
      <c r="CU47" s="87"/>
      <c r="CV47" s="88"/>
      <c r="CW47" s="87"/>
      <c r="CX47" s="88"/>
      <c r="CY47" s="87"/>
      <c r="CZ47" s="511">
        <f t="shared" si="14"/>
        <v>0</v>
      </c>
      <c r="DA47" s="476" t="str">
        <f t="shared" si="21"/>
        <v xml:space="preserve"> </v>
      </c>
      <c r="DB47" s="505"/>
      <c r="DC47" s="500"/>
      <c r="DD47" s="99"/>
      <c r="DE47" s="98"/>
      <c r="DF47" s="98"/>
      <c r="DG47" s="98"/>
      <c r="DH47" s="99"/>
      <c r="DI47" s="98"/>
      <c r="DJ47" s="47"/>
      <c r="DK47" s="101"/>
      <c r="DL47" s="101"/>
      <c r="DM47" s="104"/>
    </row>
    <row r="48" spans="1:117" ht="16.5" customHeight="1" x14ac:dyDescent="0.5">
      <c r="A48" s="40"/>
      <c r="B48" s="41"/>
      <c r="C48" s="52"/>
      <c r="D48" s="53"/>
      <c r="E48" s="71" t="str">
        <f t="shared" si="22"/>
        <v xml:space="preserve"> </v>
      </c>
      <c r="F48" s="74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73"/>
      <c r="V48" s="45">
        <f t="shared" si="0"/>
        <v>0</v>
      </c>
      <c r="W48" s="72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471"/>
      <c r="AM48" s="476">
        <f t="shared" si="7"/>
        <v>0</v>
      </c>
      <c r="AN48" s="492" t="str">
        <f t="shared" si="17"/>
        <v xml:space="preserve"> </v>
      </c>
      <c r="AO48" s="72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45">
        <f t="shared" si="16"/>
        <v>0</v>
      </c>
      <c r="BE48" s="72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471"/>
      <c r="BW48" s="520">
        <f t="shared" si="2"/>
        <v>0</v>
      </c>
      <c r="BX48" s="492" t="str">
        <f t="shared" si="18"/>
        <v xml:space="preserve"> </v>
      </c>
      <c r="BY48" s="487" t="str">
        <f t="shared" si="8"/>
        <v/>
      </c>
      <c r="BZ48" s="69" t="str">
        <f t="shared" si="9"/>
        <v/>
      </c>
      <c r="CA48" s="79" t="str">
        <f t="shared" si="10"/>
        <v/>
      </c>
      <c r="CB48" s="45" t="str">
        <f t="shared" si="11"/>
        <v xml:space="preserve"> </v>
      </c>
      <c r="CC48" s="86"/>
      <c r="CD48" s="87"/>
      <c r="CE48" s="88"/>
      <c r="CF48" s="88"/>
      <c r="CG48" s="88"/>
      <c r="CH48" s="88"/>
      <c r="CI48" s="88"/>
      <c r="CJ48" s="88"/>
      <c r="CK48" s="89"/>
      <c r="CL48" s="90">
        <f t="shared" si="12"/>
        <v>0</v>
      </c>
      <c r="CM48" s="45" t="str">
        <f t="shared" si="19"/>
        <v xml:space="preserve"> </v>
      </c>
      <c r="CN48" s="87"/>
      <c r="CO48" s="88"/>
      <c r="CP48" s="88"/>
      <c r="CQ48" s="88"/>
      <c r="CR48" s="89"/>
      <c r="CS48" s="90">
        <f t="shared" si="13"/>
        <v>0</v>
      </c>
      <c r="CT48" s="45" t="str">
        <f t="shared" si="20"/>
        <v xml:space="preserve"> </v>
      </c>
      <c r="CU48" s="87"/>
      <c r="CV48" s="88"/>
      <c r="CW48" s="87"/>
      <c r="CX48" s="88"/>
      <c r="CY48" s="87"/>
      <c r="CZ48" s="511">
        <f t="shared" si="14"/>
        <v>0</v>
      </c>
      <c r="DA48" s="476" t="str">
        <f t="shared" si="21"/>
        <v xml:space="preserve"> </v>
      </c>
      <c r="DB48" s="505"/>
      <c r="DC48" s="500"/>
      <c r="DD48" s="99"/>
      <c r="DE48" s="98"/>
      <c r="DF48" s="98"/>
      <c r="DG48" s="98"/>
      <c r="DH48" s="99"/>
      <c r="DI48" s="98"/>
      <c r="DJ48" s="47"/>
      <c r="DK48" s="101"/>
      <c r="DL48" s="101"/>
      <c r="DM48" s="104"/>
    </row>
    <row r="49" spans="1:117" ht="16.5" customHeight="1" x14ac:dyDescent="0.5">
      <c r="A49" s="40"/>
      <c r="B49" s="41"/>
      <c r="C49" s="52"/>
      <c r="D49" s="53"/>
      <c r="E49" s="71" t="str">
        <f t="shared" si="22"/>
        <v xml:space="preserve"> </v>
      </c>
      <c r="F49" s="74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73"/>
      <c r="V49" s="45">
        <f t="shared" si="0"/>
        <v>0</v>
      </c>
      <c r="W49" s="72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471"/>
      <c r="AM49" s="476">
        <f t="shared" si="7"/>
        <v>0</v>
      </c>
      <c r="AN49" s="492" t="str">
        <f t="shared" si="17"/>
        <v xml:space="preserve"> </v>
      </c>
      <c r="AO49" s="72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45">
        <f t="shared" si="16"/>
        <v>0</v>
      </c>
      <c r="BE49" s="72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471"/>
      <c r="BW49" s="520">
        <f t="shared" si="2"/>
        <v>0</v>
      </c>
      <c r="BX49" s="492" t="str">
        <f t="shared" si="18"/>
        <v xml:space="preserve"> </v>
      </c>
      <c r="BY49" s="487" t="str">
        <f t="shared" si="8"/>
        <v/>
      </c>
      <c r="BZ49" s="69" t="str">
        <f t="shared" si="9"/>
        <v/>
      </c>
      <c r="CA49" s="79" t="str">
        <f t="shared" si="10"/>
        <v/>
      </c>
      <c r="CB49" s="45" t="str">
        <f t="shared" si="11"/>
        <v xml:space="preserve"> </v>
      </c>
      <c r="CC49" s="86"/>
      <c r="CD49" s="87"/>
      <c r="CE49" s="88"/>
      <c r="CF49" s="88"/>
      <c r="CG49" s="88"/>
      <c r="CH49" s="88"/>
      <c r="CI49" s="88"/>
      <c r="CJ49" s="88"/>
      <c r="CK49" s="89"/>
      <c r="CL49" s="90">
        <f t="shared" si="12"/>
        <v>0</v>
      </c>
      <c r="CM49" s="45" t="str">
        <f t="shared" si="19"/>
        <v xml:space="preserve"> </v>
      </c>
      <c r="CN49" s="87"/>
      <c r="CO49" s="88"/>
      <c r="CP49" s="88"/>
      <c r="CQ49" s="88"/>
      <c r="CR49" s="89"/>
      <c r="CS49" s="90">
        <f t="shared" si="13"/>
        <v>0</v>
      </c>
      <c r="CT49" s="45" t="str">
        <f t="shared" si="20"/>
        <v xml:space="preserve"> </v>
      </c>
      <c r="CU49" s="87"/>
      <c r="CV49" s="88"/>
      <c r="CW49" s="87"/>
      <c r="CX49" s="88"/>
      <c r="CY49" s="87"/>
      <c r="CZ49" s="511">
        <f t="shared" si="14"/>
        <v>0</v>
      </c>
      <c r="DA49" s="476" t="str">
        <f t="shared" si="21"/>
        <v xml:space="preserve"> </v>
      </c>
      <c r="DB49" s="505"/>
      <c r="DC49" s="500"/>
      <c r="DD49" s="99"/>
      <c r="DE49" s="98"/>
      <c r="DF49" s="98"/>
      <c r="DG49" s="98"/>
      <c r="DH49" s="99"/>
      <c r="DI49" s="98"/>
      <c r="DJ49" s="47"/>
      <c r="DK49" s="101"/>
      <c r="DL49" s="101"/>
      <c r="DM49" s="104"/>
    </row>
    <row r="50" spans="1:117" ht="16.5" customHeight="1" x14ac:dyDescent="0.5">
      <c r="A50" s="40"/>
      <c r="B50" s="41"/>
      <c r="C50" s="52"/>
      <c r="D50" s="53"/>
      <c r="E50" s="71" t="str">
        <f t="shared" si="22"/>
        <v xml:space="preserve"> </v>
      </c>
      <c r="F50" s="74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73"/>
      <c r="V50" s="45">
        <f t="shared" si="0"/>
        <v>0</v>
      </c>
      <c r="W50" s="72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471"/>
      <c r="AM50" s="476">
        <f t="shared" si="7"/>
        <v>0</v>
      </c>
      <c r="AN50" s="492" t="str">
        <f t="shared" si="17"/>
        <v xml:space="preserve"> </v>
      </c>
      <c r="AO50" s="72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45">
        <f t="shared" si="16"/>
        <v>0</v>
      </c>
      <c r="BE50" s="72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471"/>
      <c r="BW50" s="520">
        <f t="shared" si="2"/>
        <v>0</v>
      </c>
      <c r="BX50" s="492" t="str">
        <f t="shared" si="18"/>
        <v xml:space="preserve"> </v>
      </c>
      <c r="BY50" s="487" t="str">
        <f t="shared" si="8"/>
        <v/>
      </c>
      <c r="BZ50" s="69" t="str">
        <f t="shared" si="9"/>
        <v/>
      </c>
      <c r="CA50" s="79" t="str">
        <f t="shared" si="10"/>
        <v/>
      </c>
      <c r="CB50" s="45" t="str">
        <f t="shared" si="11"/>
        <v xml:space="preserve"> </v>
      </c>
      <c r="CC50" s="86"/>
      <c r="CD50" s="87"/>
      <c r="CE50" s="88"/>
      <c r="CF50" s="88"/>
      <c r="CG50" s="88"/>
      <c r="CH50" s="88"/>
      <c r="CI50" s="88"/>
      <c r="CJ50" s="88"/>
      <c r="CK50" s="89"/>
      <c r="CL50" s="90">
        <f t="shared" si="12"/>
        <v>0</v>
      </c>
      <c r="CM50" s="45" t="str">
        <f t="shared" si="19"/>
        <v xml:space="preserve"> </v>
      </c>
      <c r="CN50" s="87"/>
      <c r="CO50" s="88"/>
      <c r="CP50" s="88"/>
      <c r="CQ50" s="88"/>
      <c r="CR50" s="89"/>
      <c r="CS50" s="90">
        <f t="shared" si="13"/>
        <v>0</v>
      </c>
      <c r="CT50" s="45" t="str">
        <f t="shared" si="20"/>
        <v xml:space="preserve"> </v>
      </c>
      <c r="CU50" s="87"/>
      <c r="CV50" s="88"/>
      <c r="CW50" s="87"/>
      <c r="CX50" s="88"/>
      <c r="CY50" s="87"/>
      <c r="CZ50" s="511">
        <f t="shared" si="14"/>
        <v>0</v>
      </c>
      <c r="DA50" s="476" t="str">
        <f t="shared" si="21"/>
        <v xml:space="preserve"> </v>
      </c>
      <c r="DB50" s="505"/>
      <c r="DC50" s="500"/>
      <c r="DD50" s="99"/>
      <c r="DE50" s="98"/>
      <c r="DF50" s="98"/>
      <c r="DG50" s="98"/>
      <c r="DH50" s="99"/>
      <c r="DI50" s="98"/>
      <c r="DJ50" s="48"/>
      <c r="DK50" s="98"/>
      <c r="DL50" s="102" t="s">
        <v>78</v>
      </c>
      <c r="DM50" s="103">
        <f>BD6</f>
        <v>0</v>
      </c>
    </row>
    <row r="51" spans="1:117" ht="16.5" customHeight="1" x14ac:dyDescent="0.5">
      <c r="A51" s="40"/>
      <c r="B51" s="41"/>
      <c r="C51" s="52"/>
      <c r="D51" s="53"/>
      <c r="E51" s="71" t="str">
        <f t="shared" si="22"/>
        <v xml:space="preserve"> </v>
      </c>
      <c r="F51" s="74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73"/>
      <c r="V51" s="45">
        <f t="shared" si="0"/>
        <v>0</v>
      </c>
      <c r="W51" s="72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471"/>
      <c r="AM51" s="476">
        <f t="shared" si="7"/>
        <v>0</v>
      </c>
      <c r="AN51" s="492" t="str">
        <f t="shared" si="17"/>
        <v xml:space="preserve"> </v>
      </c>
      <c r="AO51" s="72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45">
        <f t="shared" si="16"/>
        <v>0</v>
      </c>
      <c r="BE51" s="72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471"/>
      <c r="BW51" s="520">
        <f t="shared" si="2"/>
        <v>0</v>
      </c>
      <c r="BX51" s="492" t="str">
        <f t="shared" si="18"/>
        <v xml:space="preserve"> </v>
      </c>
      <c r="BY51" s="487" t="str">
        <f t="shared" si="8"/>
        <v/>
      </c>
      <c r="BZ51" s="69" t="str">
        <f t="shared" si="9"/>
        <v/>
      </c>
      <c r="CA51" s="79" t="str">
        <f t="shared" si="10"/>
        <v/>
      </c>
      <c r="CB51" s="45" t="str">
        <f t="shared" si="11"/>
        <v xml:space="preserve"> </v>
      </c>
      <c r="CC51" s="86"/>
      <c r="CD51" s="87"/>
      <c r="CE51" s="88"/>
      <c r="CF51" s="88"/>
      <c r="CG51" s="88"/>
      <c r="CH51" s="88"/>
      <c r="CI51" s="88"/>
      <c r="CJ51" s="88"/>
      <c r="CK51" s="89"/>
      <c r="CL51" s="90">
        <f t="shared" si="12"/>
        <v>0</v>
      </c>
      <c r="CM51" s="45" t="str">
        <f t="shared" si="19"/>
        <v xml:space="preserve"> </v>
      </c>
      <c r="CN51" s="87"/>
      <c r="CO51" s="88"/>
      <c r="CP51" s="88"/>
      <c r="CQ51" s="88"/>
      <c r="CR51" s="89"/>
      <c r="CS51" s="90">
        <f t="shared" si="13"/>
        <v>0</v>
      </c>
      <c r="CT51" s="45" t="str">
        <f t="shared" si="20"/>
        <v xml:space="preserve"> </v>
      </c>
      <c r="CU51" s="87"/>
      <c r="CV51" s="88"/>
      <c r="CW51" s="87"/>
      <c r="CX51" s="88"/>
      <c r="CY51" s="87"/>
      <c r="CZ51" s="511">
        <f t="shared" si="14"/>
        <v>0</v>
      </c>
      <c r="DA51" s="476" t="str">
        <f t="shared" si="21"/>
        <v xml:space="preserve"> </v>
      </c>
      <c r="DB51" s="505"/>
      <c r="DC51" s="500"/>
      <c r="DD51" s="99"/>
      <c r="DE51" s="98"/>
      <c r="DF51" s="98"/>
      <c r="DG51" s="98"/>
      <c r="DH51" s="99"/>
      <c r="DI51" s="98"/>
      <c r="DJ51" s="48"/>
      <c r="DK51" s="98"/>
      <c r="DL51" s="99"/>
      <c r="DM51" s="100"/>
    </row>
    <row r="52" spans="1:117" ht="16.5" customHeight="1" x14ac:dyDescent="0.5">
      <c r="A52" s="40"/>
      <c r="B52" s="41"/>
      <c r="C52" s="52"/>
      <c r="D52" s="53"/>
      <c r="E52" s="71" t="str">
        <f t="shared" si="22"/>
        <v xml:space="preserve"> </v>
      </c>
      <c r="F52" s="74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73"/>
      <c r="V52" s="45">
        <f t="shared" si="0"/>
        <v>0</v>
      </c>
      <c r="W52" s="72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471"/>
      <c r="AM52" s="476">
        <f t="shared" si="7"/>
        <v>0</v>
      </c>
      <c r="AN52" s="492" t="str">
        <f t="shared" si="17"/>
        <v xml:space="preserve"> </v>
      </c>
      <c r="AO52" s="72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45">
        <f t="shared" si="16"/>
        <v>0</v>
      </c>
      <c r="BE52" s="72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471"/>
      <c r="BW52" s="520">
        <f t="shared" si="2"/>
        <v>0</v>
      </c>
      <c r="BX52" s="492" t="str">
        <f t="shared" si="18"/>
        <v xml:space="preserve"> </v>
      </c>
      <c r="BY52" s="487" t="str">
        <f t="shared" si="8"/>
        <v/>
      </c>
      <c r="BZ52" s="69" t="str">
        <f t="shared" si="9"/>
        <v/>
      </c>
      <c r="CA52" s="79" t="str">
        <f t="shared" si="10"/>
        <v/>
      </c>
      <c r="CB52" s="45" t="str">
        <f t="shared" si="11"/>
        <v xml:space="preserve"> </v>
      </c>
      <c r="CC52" s="86"/>
      <c r="CD52" s="87"/>
      <c r="CE52" s="88"/>
      <c r="CF52" s="88"/>
      <c r="CG52" s="88"/>
      <c r="CH52" s="88"/>
      <c r="CI52" s="88"/>
      <c r="CJ52" s="88"/>
      <c r="CK52" s="89"/>
      <c r="CL52" s="90">
        <f t="shared" si="12"/>
        <v>0</v>
      </c>
      <c r="CM52" s="45" t="str">
        <f t="shared" si="19"/>
        <v xml:space="preserve"> </v>
      </c>
      <c r="CN52" s="87"/>
      <c r="CO52" s="88"/>
      <c r="CP52" s="88"/>
      <c r="CQ52" s="88"/>
      <c r="CR52" s="89"/>
      <c r="CS52" s="90">
        <f t="shared" si="13"/>
        <v>0</v>
      </c>
      <c r="CT52" s="45" t="str">
        <f t="shared" si="20"/>
        <v xml:space="preserve"> </v>
      </c>
      <c r="CU52" s="87"/>
      <c r="CV52" s="88"/>
      <c r="CW52" s="87"/>
      <c r="CX52" s="88"/>
      <c r="CY52" s="87"/>
      <c r="CZ52" s="511">
        <f t="shared" si="14"/>
        <v>0</v>
      </c>
      <c r="DA52" s="476" t="str">
        <f t="shared" si="21"/>
        <v xml:space="preserve"> </v>
      </c>
      <c r="DB52" s="505"/>
      <c r="DC52" s="500"/>
      <c r="DD52" s="99"/>
      <c r="DE52" s="98"/>
      <c r="DF52" s="98"/>
      <c r="DG52" s="98"/>
      <c r="DH52" s="99"/>
      <c r="DI52" s="98"/>
      <c r="DJ52" s="48"/>
      <c r="DK52" s="98"/>
      <c r="DL52" s="102" t="s">
        <v>79</v>
      </c>
      <c r="DM52" s="103">
        <f>BY6</f>
        <v>0</v>
      </c>
    </row>
    <row r="53" spans="1:117" ht="16.5" customHeight="1" x14ac:dyDescent="0.5">
      <c r="A53" s="40"/>
      <c r="B53" s="41"/>
      <c r="C53" s="52"/>
      <c r="D53" s="53"/>
      <c r="E53" s="71" t="str">
        <f t="shared" si="22"/>
        <v xml:space="preserve"> </v>
      </c>
      <c r="F53" s="74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73"/>
      <c r="V53" s="45">
        <f t="shared" si="0"/>
        <v>0</v>
      </c>
      <c r="W53" s="72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471"/>
      <c r="AM53" s="476">
        <f t="shared" si="7"/>
        <v>0</v>
      </c>
      <c r="AN53" s="492" t="str">
        <f t="shared" si="17"/>
        <v xml:space="preserve"> </v>
      </c>
      <c r="AO53" s="72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45">
        <f t="shared" si="16"/>
        <v>0</v>
      </c>
      <c r="BE53" s="72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471"/>
      <c r="BW53" s="520">
        <f t="shared" si="2"/>
        <v>0</v>
      </c>
      <c r="BX53" s="492" t="str">
        <f t="shared" si="18"/>
        <v xml:space="preserve"> </v>
      </c>
      <c r="BY53" s="487" t="str">
        <f t="shared" si="8"/>
        <v/>
      </c>
      <c r="BZ53" s="69" t="str">
        <f t="shared" si="9"/>
        <v/>
      </c>
      <c r="CA53" s="79" t="str">
        <f t="shared" si="10"/>
        <v/>
      </c>
      <c r="CB53" s="45" t="str">
        <f t="shared" si="11"/>
        <v xml:space="preserve"> </v>
      </c>
      <c r="CC53" s="86"/>
      <c r="CD53" s="87"/>
      <c r="CE53" s="88"/>
      <c r="CF53" s="88"/>
      <c r="CG53" s="88"/>
      <c r="CH53" s="88"/>
      <c r="CI53" s="88"/>
      <c r="CJ53" s="88"/>
      <c r="CK53" s="89"/>
      <c r="CL53" s="90">
        <f t="shared" si="12"/>
        <v>0</v>
      </c>
      <c r="CM53" s="45" t="str">
        <f t="shared" si="19"/>
        <v xml:space="preserve"> </v>
      </c>
      <c r="CN53" s="87"/>
      <c r="CO53" s="88"/>
      <c r="CP53" s="88"/>
      <c r="CQ53" s="88"/>
      <c r="CR53" s="89"/>
      <c r="CS53" s="90">
        <f t="shared" si="13"/>
        <v>0</v>
      </c>
      <c r="CT53" s="45" t="str">
        <f t="shared" si="20"/>
        <v xml:space="preserve"> </v>
      </c>
      <c r="CU53" s="87"/>
      <c r="CV53" s="88"/>
      <c r="CW53" s="87"/>
      <c r="CX53" s="88"/>
      <c r="CY53" s="87"/>
      <c r="CZ53" s="511">
        <f t="shared" si="14"/>
        <v>0</v>
      </c>
      <c r="DA53" s="476" t="str">
        <f t="shared" si="21"/>
        <v xml:space="preserve"> </v>
      </c>
      <c r="DB53" s="505"/>
      <c r="DC53" s="500"/>
      <c r="DD53" s="99"/>
      <c r="DE53" s="98"/>
      <c r="DF53" s="98"/>
      <c r="DG53" s="98"/>
      <c r="DH53" s="99"/>
      <c r="DI53" s="98"/>
      <c r="DJ53" s="48"/>
      <c r="DK53" s="98"/>
      <c r="DL53" s="105" t="s">
        <v>143</v>
      </c>
      <c r="DM53" s="103">
        <f>BW6</f>
        <v>0</v>
      </c>
    </row>
    <row r="54" spans="1:117" ht="16.5" customHeight="1" x14ac:dyDescent="0.5">
      <c r="A54" s="40"/>
      <c r="B54" s="41"/>
      <c r="C54" s="52"/>
      <c r="D54" s="53"/>
      <c r="E54" s="71" t="str">
        <f t="shared" si="22"/>
        <v xml:space="preserve"> </v>
      </c>
      <c r="F54" s="74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73"/>
      <c r="V54" s="45">
        <f t="shared" si="0"/>
        <v>0</v>
      </c>
      <c r="W54" s="72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471"/>
      <c r="AM54" s="476">
        <f t="shared" si="7"/>
        <v>0</v>
      </c>
      <c r="AN54" s="492" t="str">
        <f t="shared" si="17"/>
        <v xml:space="preserve"> </v>
      </c>
      <c r="AO54" s="72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45">
        <f t="shared" si="16"/>
        <v>0</v>
      </c>
      <c r="BE54" s="72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471"/>
      <c r="BW54" s="520">
        <f t="shared" si="2"/>
        <v>0</v>
      </c>
      <c r="BX54" s="492" t="str">
        <f t="shared" si="18"/>
        <v xml:space="preserve"> </v>
      </c>
      <c r="BY54" s="487" t="str">
        <f t="shared" si="8"/>
        <v/>
      </c>
      <c r="BZ54" s="69" t="str">
        <f t="shared" si="9"/>
        <v/>
      </c>
      <c r="CA54" s="79" t="str">
        <f t="shared" si="10"/>
        <v/>
      </c>
      <c r="CB54" s="45" t="str">
        <f t="shared" si="11"/>
        <v xml:space="preserve"> </v>
      </c>
      <c r="CC54" s="86"/>
      <c r="CD54" s="87"/>
      <c r="CE54" s="88"/>
      <c r="CF54" s="88"/>
      <c r="CG54" s="88"/>
      <c r="CH54" s="88"/>
      <c r="CI54" s="88"/>
      <c r="CJ54" s="88"/>
      <c r="CK54" s="89"/>
      <c r="CL54" s="90">
        <f t="shared" si="12"/>
        <v>0</v>
      </c>
      <c r="CM54" s="45" t="str">
        <f t="shared" si="19"/>
        <v xml:space="preserve"> </v>
      </c>
      <c r="CN54" s="87"/>
      <c r="CO54" s="88"/>
      <c r="CP54" s="88"/>
      <c r="CQ54" s="88"/>
      <c r="CR54" s="89"/>
      <c r="CS54" s="90">
        <f t="shared" si="13"/>
        <v>0</v>
      </c>
      <c r="CT54" s="45" t="str">
        <f t="shared" si="20"/>
        <v xml:space="preserve"> </v>
      </c>
      <c r="CU54" s="87"/>
      <c r="CV54" s="88"/>
      <c r="CW54" s="87"/>
      <c r="CX54" s="88"/>
      <c r="CY54" s="87"/>
      <c r="CZ54" s="511">
        <f t="shared" si="14"/>
        <v>0</v>
      </c>
      <c r="DA54" s="476" t="str">
        <f t="shared" si="21"/>
        <v xml:space="preserve"> </v>
      </c>
      <c r="DB54" s="505"/>
      <c r="DC54" s="500"/>
      <c r="DD54" s="99"/>
      <c r="DE54" s="98"/>
      <c r="DF54" s="98"/>
      <c r="DG54" s="98"/>
      <c r="DH54" s="99"/>
      <c r="DI54" s="98"/>
      <c r="DJ54" s="48"/>
      <c r="DK54" s="98"/>
      <c r="DL54" s="102" t="s">
        <v>40</v>
      </c>
      <c r="DM54" s="103">
        <f>DM52+DM53</f>
        <v>0</v>
      </c>
    </row>
    <row r="55" spans="1:117" ht="16.5" customHeight="1" thickBot="1" x14ac:dyDescent="0.55000000000000004">
      <c r="A55" s="40"/>
      <c r="B55" s="41"/>
      <c r="C55" s="52"/>
      <c r="D55" s="53"/>
      <c r="E55" s="75" t="str">
        <f t="shared" si="22"/>
        <v xml:space="preserve"> </v>
      </c>
      <c r="F55" s="74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73"/>
      <c r="V55" s="45">
        <f t="shared" si="0"/>
        <v>0</v>
      </c>
      <c r="W55" s="72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471"/>
      <c r="AM55" s="477">
        <f t="shared" si="7"/>
        <v>0</v>
      </c>
      <c r="AN55" s="493" t="str">
        <f t="shared" si="17"/>
        <v xml:space="preserve"> </v>
      </c>
      <c r="AO55" s="72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45">
        <f t="shared" si="16"/>
        <v>0</v>
      </c>
      <c r="BE55" s="72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471"/>
      <c r="BW55" s="521">
        <f t="shared" si="2"/>
        <v>0</v>
      </c>
      <c r="BX55" s="493" t="str">
        <f t="shared" si="18"/>
        <v xml:space="preserve"> </v>
      </c>
      <c r="BY55" s="487" t="str">
        <f t="shared" si="8"/>
        <v/>
      </c>
      <c r="BZ55" s="69" t="str">
        <f t="shared" si="9"/>
        <v/>
      </c>
      <c r="CA55" s="79" t="str">
        <f t="shared" si="10"/>
        <v/>
      </c>
      <c r="CB55" s="45" t="str">
        <f t="shared" si="11"/>
        <v xml:space="preserve"> </v>
      </c>
      <c r="CC55" s="91"/>
      <c r="CD55" s="92"/>
      <c r="CE55" s="93"/>
      <c r="CF55" s="93"/>
      <c r="CG55" s="93"/>
      <c r="CH55" s="93"/>
      <c r="CI55" s="93"/>
      <c r="CJ55" s="93"/>
      <c r="CK55" s="94"/>
      <c r="CL55" s="90">
        <f t="shared" si="12"/>
        <v>0</v>
      </c>
      <c r="CM55" s="45" t="str">
        <f t="shared" si="19"/>
        <v xml:space="preserve"> </v>
      </c>
      <c r="CN55" s="92"/>
      <c r="CO55" s="93"/>
      <c r="CP55" s="93"/>
      <c r="CQ55" s="93"/>
      <c r="CR55" s="94"/>
      <c r="CS55" s="90">
        <f t="shared" si="13"/>
        <v>0</v>
      </c>
      <c r="CT55" s="45" t="str">
        <f t="shared" si="20"/>
        <v xml:space="preserve"> </v>
      </c>
      <c r="CU55" s="92"/>
      <c r="CV55" s="93"/>
      <c r="CW55" s="92"/>
      <c r="CX55" s="93"/>
      <c r="CY55" s="92"/>
      <c r="CZ55" s="511">
        <f t="shared" si="14"/>
        <v>0</v>
      </c>
      <c r="DA55" s="477" t="str">
        <f t="shared" si="21"/>
        <v xml:space="preserve"> </v>
      </c>
      <c r="DB55" s="506"/>
      <c r="DC55" s="500"/>
      <c r="DD55" s="99"/>
      <c r="DE55" s="98"/>
      <c r="DF55" s="98"/>
      <c r="DG55" s="98"/>
      <c r="DH55" s="99"/>
      <c r="DI55" s="98"/>
      <c r="DJ55" s="48"/>
      <c r="DK55" s="106"/>
      <c r="DL55" s="107"/>
      <c r="DM55" s="108"/>
    </row>
  </sheetData>
  <sheetProtection algorithmName="SHA-512" hashValue="yE/9xu2BWyg9aR6IilcRIM69bi/ZYMl8FQIaRMCkqj/nTMKo/boFnGBek2nvVH7XhyWUH7LasWEykcEP1VfyXw==" saltValue="RGllHWeoF8QbzPFk5kGStQ==" spinCount="100000" sheet="1" objects="1" scenarios="1"/>
  <mergeCells count="68">
    <mergeCell ref="AN1:BW1"/>
    <mergeCell ref="AN2:BW2"/>
    <mergeCell ref="E1:AM1"/>
    <mergeCell ref="E2:AM2"/>
    <mergeCell ref="E3:T3"/>
    <mergeCell ref="U3:AM3"/>
    <mergeCell ref="CA4:CA5"/>
    <mergeCell ref="BZ4:BZ5"/>
    <mergeCell ref="BY4:BY5"/>
    <mergeCell ref="BE4:BW4"/>
    <mergeCell ref="BX4:BX6"/>
    <mergeCell ref="E4:V4"/>
    <mergeCell ref="W4:AM4"/>
    <mergeCell ref="AN4:AN6"/>
    <mergeCell ref="AN3:BB3"/>
    <mergeCell ref="BC3:BW3"/>
    <mergeCell ref="AO4:BD4"/>
    <mergeCell ref="CK3:CK6"/>
    <mergeCell ref="CE3:CE6"/>
    <mergeCell ref="CD3:CD6"/>
    <mergeCell ref="CD1:CM1"/>
    <mergeCell ref="CG3:CG6"/>
    <mergeCell ref="CF3:CF6"/>
    <mergeCell ref="CH3:CH6"/>
    <mergeCell ref="CI3:CI6"/>
    <mergeCell ref="CJ3:CJ6"/>
    <mergeCell ref="CL2:CL6"/>
    <mergeCell ref="CD2:CK2"/>
    <mergeCell ref="A1:D1"/>
    <mergeCell ref="CB1:CB6"/>
    <mergeCell ref="CC1:CC6"/>
    <mergeCell ref="CU1:DA1"/>
    <mergeCell ref="CM2:CM6"/>
    <mergeCell ref="CU2:CV2"/>
    <mergeCell ref="CW2:CX2"/>
    <mergeCell ref="CU3:CU6"/>
    <mergeCell ref="D2:D6"/>
    <mergeCell ref="C2:C6"/>
    <mergeCell ref="B2:B6"/>
    <mergeCell ref="A2:A6"/>
    <mergeCell ref="CW3:CW6"/>
    <mergeCell ref="CV3:CV6"/>
    <mergeCell ref="CN2:CR2"/>
    <mergeCell ref="CX3:CX6"/>
    <mergeCell ref="DK2:DK6"/>
    <mergeCell ref="DJ1:DM1"/>
    <mergeCell ref="CZ2:CZ6"/>
    <mergeCell ref="DA2:DA6"/>
    <mergeCell ref="DB2:DB6"/>
    <mergeCell ref="DE2:DE6"/>
    <mergeCell ref="DB1:DE1"/>
    <mergeCell ref="DJ2:DJ6"/>
    <mergeCell ref="DL2:DL6"/>
    <mergeCell ref="DM2:DM6"/>
    <mergeCell ref="DD2:DD6"/>
    <mergeCell ref="CN1:CT1"/>
    <mergeCell ref="DF1:DI1"/>
    <mergeCell ref="DF2:DF6"/>
    <mergeCell ref="DH2:DH6"/>
    <mergeCell ref="DI2:DI6"/>
    <mergeCell ref="CT2:CT6"/>
    <mergeCell ref="CN3:CN6"/>
    <mergeCell ref="CO3:CO6"/>
    <mergeCell ref="CP3:CP6"/>
    <mergeCell ref="CQ3:CQ6"/>
    <mergeCell ref="CR3:CR6"/>
    <mergeCell ref="CY3:CY6"/>
    <mergeCell ref="CS2:CS6"/>
  </mergeCells>
  <pageMargins left="0.9055118110236221" right="0.70866141732283472" top="0.74803149606299213" bottom="0.74803149606299213" header="0.31496062992125984" footer="0.31496062992125984"/>
  <pageSetup paperSize="5" scale="80" orientation="portrait" r:id="rId1"/>
  <colBreaks count="2" manualBreakCount="2">
    <brk id="4" max="1048575" man="1"/>
    <brk id="105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J70"/>
  <sheetViews>
    <sheetView showZeros="0" view="pageBreakPreview" zoomScaleNormal="100" zoomScaleSheetLayoutView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5" sqref="C15"/>
    </sheetView>
  </sheetViews>
  <sheetFormatPr defaultRowHeight="16.8" x14ac:dyDescent="0.5"/>
  <cols>
    <col min="1" max="1" width="6.19921875" style="30" customWidth="1"/>
    <col min="2" max="2" width="11.69921875" style="30" customWidth="1"/>
    <col min="3" max="3" width="18.09765625" style="30" customWidth="1"/>
    <col min="4" max="4" width="40" style="30" customWidth="1"/>
    <col min="5" max="10" width="8.69921875" style="30" customWidth="1"/>
    <col min="11" max="16384" width="8.796875" style="30"/>
  </cols>
  <sheetData>
    <row r="1" spans="1:10" ht="30" x14ac:dyDescent="0.85">
      <c r="A1" s="373" t="s">
        <v>16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24.6" x14ac:dyDescent="0.7">
      <c r="A2" s="374" t="s">
        <v>17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0" ht="24.6" x14ac:dyDescent="0.7">
      <c r="A3" s="374" t="str">
        <f>"Course Result Record of "&amp;'General information'!B7&amp;" Department  Subject Code: "&amp;'General information'!B8&amp;" Subject: "&amp;'General information'!B9&amp;"  Academic Year:" &amp;'General information'!B5</f>
        <v>Course Result Record of  Department  Subject Code:  Subject:   Academic Year:</v>
      </c>
      <c r="B3" s="374"/>
      <c r="C3" s="374"/>
      <c r="D3" s="374"/>
      <c r="E3" s="374"/>
      <c r="F3" s="374"/>
      <c r="G3" s="374"/>
      <c r="H3" s="374"/>
      <c r="I3" s="374"/>
      <c r="J3" s="374"/>
    </row>
    <row r="4" spans="1:10" ht="24.6" x14ac:dyDescent="0.7">
      <c r="A4" s="375" t="str">
        <f>'General information'!B6</f>
        <v>Primary 6/4</v>
      </c>
      <c r="B4" s="375"/>
      <c r="C4" s="375"/>
      <c r="D4" s="375"/>
      <c r="E4" s="379" t="str">
        <f>" Teacher "&amp;'General information'!B11</f>
        <v xml:space="preserve"> Teacher </v>
      </c>
      <c r="F4" s="379"/>
      <c r="G4" s="379"/>
      <c r="H4" s="379"/>
      <c r="I4" s="379"/>
      <c r="J4" s="379"/>
    </row>
    <row r="5" spans="1:10" ht="14.25" customHeight="1" x14ac:dyDescent="0.5">
      <c r="A5" s="376" t="s">
        <v>36</v>
      </c>
      <c r="B5" s="110"/>
      <c r="C5" s="376" t="s">
        <v>37</v>
      </c>
      <c r="D5" s="376" t="s">
        <v>38</v>
      </c>
      <c r="E5" s="380" t="s">
        <v>39</v>
      </c>
      <c r="F5" s="382"/>
      <c r="G5" s="383"/>
      <c r="H5" s="380" t="s">
        <v>132</v>
      </c>
      <c r="I5" s="378" t="s">
        <v>40</v>
      </c>
      <c r="J5" s="378" t="s">
        <v>7</v>
      </c>
    </row>
    <row r="6" spans="1:10" ht="14.25" customHeight="1" x14ac:dyDescent="0.5">
      <c r="A6" s="377"/>
      <c r="B6" s="112" t="s">
        <v>123</v>
      </c>
      <c r="C6" s="377"/>
      <c r="D6" s="377"/>
      <c r="E6" s="381"/>
      <c r="F6" s="384"/>
      <c r="G6" s="385"/>
      <c r="H6" s="381"/>
      <c r="I6" s="378"/>
      <c r="J6" s="378"/>
    </row>
    <row r="7" spans="1:10" ht="24.6" x14ac:dyDescent="0.5">
      <c r="A7" s="377"/>
      <c r="B7" s="113" t="s">
        <v>122</v>
      </c>
      <c r="C7" s="377"/>
      <c r="D7" s="377"/>
      <c r="E7" s="240" t="s">
        <v>77</v>
      </c>
      <c r="F7" s="240" t="s">
        <v>78</v>
      </c>
      <c r="G7" s="241" t="s">
        <v>65</v>
      </c>
      <c r="H7" s="241" t="s">
        <v>72</v>
      </c>
      <c r="I7" s="378"/>
      <c r="J7" s="378"/>
    </row>
    <row r="8" spans="1:10" ht="24.6" x14ac:dyDescent="0.5">
      <c r="A8" s="377"/>
      <c r="B8" s="114"/>
      <c r="C8" s="377"/>
      <c r="D8" s="377"/>
      <c r="E8" s="242">
        <f>PP.5!V6+PP.5!AM6</f>
        <v>0</v>
      </c>
      <c r="F8" s="242">
        <f>PP.5!BD6</f>
        <v>0</v>
      </c>
      <c r="G8" s="242">
        <f>E8+F8</f>
        <v>0</v>
      </c>
      <c r="H8" s="242">
        <f>PP.5!BW6</f>
        <v>0</v>
      </c>
      <c r="I8" s="243">
        <f>PP.5!CA6</f>
        <v>0</v>
      </c>
      <c r="J8" s="378"/>
    </row>
    <row r="9" spans="1:10" ht="24.6" x14ac:dyDescent="0.5">
      <c r="A9" s="117">
        <f>PP.5!A7</f>
        <v>0</v>
      </c>
      <c r="B9" s="118">
        <f>PP.5!B7</f>
        <v>0</v>
      </c>
      <c r="C9" s="119">
        <f>PP.5!C7</f>
        <v>0</v>
      </c>
      <c r="D9" s="120">
        <f>PP.5!D7</f>
        <v>0</v>
      </c>
      <c r="E9" s="239" t="str">
        <f>IF(ISBLANK(PP.5!D7),"",IF(PP.5!AM7=0,"-",PP.5!V7+PP.5!AM7))</f>
        <v/>
      </c>
      <c r="F9" s="111" t="str">
        <f>IF(ISBLANK(PP.5!D7),"",IF(PP.5!BD7=0,"-",PP.5!BD7))</f>
        <v/>
      </c>
      <c r="G9" s="111" t="str">
        <f>IF(ISBLANK(PP.5!D7),"",IF(PP.5!BY7="-","-",PP.5!BY7))</f>
        <v/>
      </c>
      <c r="H9" s="111" t="str">
        <f>IF(ISBLANK(PP.5!D7),"",IF(PP.5!BZ7="-","-",PP.5!BZ7))</f>
        <v/>
      </c>
      <c r="I9" s="116" t="str">
        <f>IF(ISBLANK(PP.5!D7),"",IF(PP.5!CA7="-","-",PP.5!CA7))</f>
        <v/>
      </c>
      <c r="J9" s="111" t="str">
        <f>IF(ISBLANK(PP.5!CB7)," ",PP.5!CB7)</f>
        <v xml:space="preserve"> </v>
      </c>
    </row>
    <row r="10" spans="1:10" ht="24.6" x14ac:dyDescent="0.5">
      <c r="A10" s="117">
        <f>PP.5!A8</f>
        <v>0</v>
      </c>
      <c r="B10" s="118">
        <f>PP.5!B8</f>
        <v>0</v>
      </c>
      <c r="C10" s="119">
        <f>PP.5!C8</f>
        <v>0</v>
      </c>
      <c r="D10" s="120">
        <f>PP.5!D8</f>
        <v>0</v>
      </c>
      <c r="E10" s="239" t="str">
        <f>IF(ISBLANK(PP.5!D8),"",IF(PP.5!AM8=0,"-",PP.5!V8+PP.5!AM8))</f>
        <v/>
      </c>
      <c r="F10" s="111" t="str">
        <f>IF(ISBLANK(PP.5!D8),"",IF(PP.5!BD8=0,"-",PP.5!BD8))</f>
        <v/>
      </c>
      <c r="G10" s="111" t="str">
        <f>IF(ISBLANK(PP.5!D8),"",IF(PP.5!BY8="-","-",PP.5!BY8))</f>
        <v/>
      </c>
      <c r="H10" s="111" t="str">
        <f>IF(ISBLANK(PP.5!D8),"",IF(PP.5!BZ8="-","-",PP.5!BZ8))</f>
        <v/>
      </c>
      <c r="I10" s="116" t="str">
        <f>IF(ISBLANK(PP.5!D8),"",IF(PP.5!CA8="-","-",PP.5!CA8))</f>
        <v/>
      </c>
      <c r="J10" s="111" t="str">
        <f>IF(ISBLANK(PP.5!CB8)," ",PP.5!CB8)</f>
        <v xml:space="preserve"> </v>
      </c>
    </row>
    <row r="11" spans="1:10" ht="24.6" x14ac:dyDescent="0.5">
      <c r="A11" s="117">
        <f>PP.5!A9</f>
        <v>0</v>
      </c>
      <c r="B11" s="118">
        <f>PP.5!B9</f>
        <v>0</v>
      </c>
      <c r="C11" s="119">
        <f>PP.5!C9</f>
        <v>0</v>
      </c>
      <c r="D11" s="120">
        <f>PP.5!D9</f>
        <v>0</v>
      </c>
      <c r="E11" s="239" t="str">
        <f>IF(ISBLANK(PP.5!D9),"",IF(PP.5!AM9=0,"-",PP.5!V9+PP.5!AM9))</f>
        <v/>
      </c>
      <c r="F11" s="111" t="str">
        <f>IF(ISBLANK(PP.5!D9),"",IF(PP.5!BD9=0,"-",PP.5!BD9))</f>
        <v/>
      </c>
      <c r="G11" s="111" t="str">
        <f>IF(ISBLANK(PP.5!D9),"",IF(PP.5!BY9="-","-",PP.5!BY9))</f>
        <v/>
      </c>
      <c r="H11" s="111" t="str">
        <f>IF(ISBLANK(PP.5!D9),"",IF(PP.5!BZ9="-","-",PP.5!BZ9))</f>
        <v/>
      </c>
      <c r="I11" s="116" t="str">
        <f>IF(ISBLANK(PP.5!D9),"",IF(PP.5!CA9="-","-",PP.5!CA9))</f>
        <v/>
      </c>
      <c r="J11" s="111" t="str">
        <f>IF(ISBLANK(PP.5!CB9)," ",PP.5!CB9)</f>
        <v xml:space="preserve"> </v>
      </c>
    </row>
    <row r="12" spans="1:10" ht="24.6" x14ac:dyDescent="0.5">
      <c r="A12" s="117">
        <f>PP.5!A10</f>
        <v>0</v>
      </c>
      <c r="B12" s="118">
        <f>PP.5!B10</f>
        <v>0</v>
      </c>
      <c r="C12" s="119">
        <f>PP.5!C10</f>
        <v>0</v>
      </c>
      <c r="D12" s="120">
        <f>PP.5!D10</f>
        <v>0</v>
      </c>
      <c r="E12" s="239" t="str">
        <f>IF(ISBLANK(PP.5!D10),"",IF(PP.5!AM10=0,"-",PP.5!V10+PP.5!AM10))</f>
        <v/>
      </c>
      <c r="F12" s="111" t="str">
        <f>IF(ISBLANK(PP.5!D10),"",IF(PP.5!BD10=0,"-",PP.5!BD10))</f>
        <v/>
      </c>
      <c r="G12" s="111" t="str">
        <f>IF(ISBLANK(PP.5!D10),"",IF(PP.5!BY10="-","-",PP.5!BY10))</f>
        <v/>
      </c>
      <c r="H12" s="111" t="str">
        <f>IF(ISBLANK(PP.5!D10),"",IF(PP.5!BZ10="-","-",PP.5!BZ10))</f>
        <v/>
      </c>
      <c r="I12" s="116" t="str">
        <f>IF(ISBLANK(PP.5!D10),"",IF(PP.5!CA10="-","-",PP.5!CA10))</f>
        <v/>
      </c>
      <c r="J12" s="111" t="str">
        <f>IF(ISBLANK(PP.5!CB10)," ",PP.5!CB10)</f>
        <v xml:space="preserve"> </v>
      </c>
    </row>
    <row r="13" spans="1:10" ht="24.6" x14ac:dyDescent="0.5">
      <c r="A13" s="117">
        <f>PP.5!A11</f>
        <v>0</v>
      </c>
      <c r="B13" s="118">
        <f>PP.5!B11</f>
        <v>0</v>
      </c>
      <c r="C13" s="119">
        <f>PP.5!C11</f>
        <v>0</v>
      </c>
      <c r="D13" s="120">
        <f>PP.5!D11</f>
        <v>0</v>
      </c>
      <c r="E13" s="239" t="str">
        <f>IF(ISBLANK(PP.5!D11),"",IF(PP.5!AM11=0,"-",PP.5!V11+PP.5!AM11))</f>
        <v/>
      </c>
      <c r="F13" s="111" t="str">
        <f>IF(ISBLANK(PP.5!D11),"",IF(PP.5!BD11=0,"-",PP.5!BD11))</f>
        <v/>
      </c>
      <c r="G13" s="111" t="str">
        <f>IF(ISBLANK(PP.5!D11),"",IF(PP.5!BY11="-","-",PP.5!BY11))</f>
        <v/>
      </c>
      <c r="H13" s="111" t="str">
        <f>IF(ISBLANK(PP.5!D11),"",IF(PP.5!BZ11="-","-",PP.5!BZ11))</f>
        <v/>
      </c>
      <c r="I13" s="116" t="str">
        <f>IF(ISBLANK(PP.5!D11),"",IF(PP.5!CA11="-","-",PP.5!CA11))</f>
        <v/>
      </c>
      <c r="J13" s="111" t="str">
        <f>IF(ISBLANK(PP.5!CB11)," ",PP.5!CB11)</f>
        <v xml:space="preserve"> </v>
      </c>
    </row>
    <row r="14" spans="1:10" ht="24.6" x14ac:dyDescent="0.5">
      <c r="A14" s="117">
        <f>PP.5!A12</f>
        <v>0</v>
      </c>
      <c r="B14" s="118">
        <f>PP.5!B12</f>
        <v>0</v>
      </c>
      <c r="C14" s="119">
        <f>PP.5!C12</f>
        <v>0</v>
      </c>
      <c r="D14" s="120">
        <f>PP.5!D12</f>
        <v>0</v>
      </c>
      <c r="E14" s="239" t="str">
        <f>IF(ISBLANK(PP.5!D12),"",IF(PP.5!AM12=0,"-",PP.5!V12+PP.5!AM12))</f>
        <v/>
      </c>
      <c r="F14" s="111" t="str">
        <f>IF(ISBLANK(PP.5!D12),"",IF(PP.5!BD12=0,"-",PP.5!BD12))</f>
        <v/>
      </c>
      <c r="G14" s="111" t="str">
        <f>IF(ISBLANK(PP.5!D12),"",IF(PP.5!BY12="-","-",PP.5!BY12))</f>
        <v/>
      </c>
      <c r="H14" s="111" t="str">
        <f>IF(ISBLANK(PP.5!D12),"",IF(PP.5!BZ12="-","-",PP.5!BZ12))</f>
        <v/>
      </c>
      <c r="I14" s="116" t="str">
        <f>IF(ISBLANK(PP.5!D12),"",IF(PP.5!CA12="-","-",PP.5!CA12))</f>
        <v/>
      </c>
      <c r="J14" s="111" t="str">
        <f>IF(ISBLANK(PP.5!CB12)," ",PP.5!CB12)</f>
        <v xml:space="preserve"> </v>
      </c>
    </row>
    <row r="15" spans="1:10" ht="24.6" x14ac:dyDescent="0.5">
      <c r="A15" s="117">
        <f>PP.5!A13</f>
        <v>0</v>
      </c>
      <c r="B15" s="118">
        <f>PP.5!B13</f>
        <v>0</v>
      </c>
      <c r="C15" s="119">
        <f>PP.5!C13</f>
        <v>0</v>
      </c>
      <c r="D15" s="120">
        <f>PP.5!D13</f>
        <v>0</v>
      </c>
      <c r="E15" s="239" t="str">
        <f>IF(ISBLANK(PP.5!D13),"",IF(PP.5!AM13=0,"-",PP.5!V13+PP.5!AM13))</f>
        <v/>
      </c>
      <c r="F15" s="111" t="str">
        <f>IF(ISBLANK(PP.5!D13),"",IF(PP.5!BD13=0,"-",PP.5!BD13))</f>
        <v/>
      </c>
      <c r="G15" s="111" t="str">
        <f>IF(ISBLANK(PP.5!D13),"",IF(PP.5!BY13="-","-",PP.5!BY13))</f>
        <v/>
      </c>
      <c r="H15" s="111" t="str">
        <f>IF(ISBLANK(PP.5!D13),"",IF(PP.5!BZ13="-","-",PP.5!BZ13))</f>
        <v/>
      </c>
      <c r="I15" s="116" t="str">
        <f>IF(ISBLANK(PP.5!D13),"",IF(PP.5!CA13="-","-",PP.5!CA13))</f>
        <v/>
      </c>
      <c r="J15" s="111" t="str">
        <f>IF(ISBLANK(PP.5!CB13)," ",PP.5!CB13)</f>
        <v xml:space="preserve"> </v>
      </c>
    </row>
    <row r="16" spans="1:10" ht="24.6" x14ac:dyDescent="0.5">
      <c r="A16" s="117">
        <f>PP.5!A14</f>
        <v>0</v>
      </c>
      <c r="B16" s="118">
        <f>PP.5!B14</f>
        <v>0</v>
      </c>
      <c r="C16" s="119">
        <f>PP.5!C14</f>
        <v>0</v>
      </c>
      <c r="D16" s="120">
        <f>PP.5!D14</f>
        <v>0</v>
      </c>
      <c r="E16" s="239" t="str">
        <f>IF(ISBLANK(PP.5!D14),"",IF(PP.5!AM14=0,"-",PP.5!V14+PP.5!AM14))</f>
        <v/>
      </c>
      <c r="F16" s="111" t="str">
        <f>IF(ISBLANK(PP.5!D14),"",IF(PP.5!BD14=0,"-",PP.5!BD14))</f>
        <v/>
      </c>
      <c r="G16" s="111" t="str">
        <f>IF(ISBLANK(PP.5!D14),"",IF(PP.5!BY14="-","-",PP.5!BY14))</f>
        <v/>
      </c>
      <c r="H16" s="111" t="str">
        <f>IF(ISBLANK(PP.5!D14),"",IF(PP.5!BZ14="-","-",PP.5!BZ14))</f>
        <v/>
      </c>
      <c r="I16" s="116" t="str">
        <f>IF(ISBLANK(PP.5!D14),"",IF(PP.5!CA14="-","-",PP.5!CA14))</f>
        <v/>
      </c>
      <c r="J16" s="111" t="str">
        <f>IF(ISBLANK(PP.5!CB14)," ",PP.5!CB14)</f>
        <v xml:space="preserve"> </v>
      </c>
    </row>
    <row r="17" spans="1:10" ht="24.6" x14ac:dyDescent="0.5">
      <c r="A17" s="117">
        <f>PP.5!A15</f>
        <v>0</v>
      </c>
      <c r="B17" s="118">
        <f>PP.5!B15</f>
        <v>0</v>
      </c>
      <c r="C17" s="119">
        <f>PP.5!C15</f>
        <v>0</v>
      </c>
      <c r="D17" s="120">
        <f>PP.5!D15</f>
        <v>0</v>
      </c>
      <c r="E17" s="239" t="str">
        <f>IF(ISBLANK(PP.5!D15),"",IF(PP.5!AM15=0,"-",PP.5!V15+PP.5!AM15))</f>
        <v/>
      </c>
      <c r="F17" s="111" t="str">
        <f>IF(ISBLANK(PP.5!D15),"",IF(PP.5!BD15=0,"-",PP.5!BD15))</f>
        <v/>
      </c>
      <c r="G17" s="111" t="str">
        <f>IF(ISBLANK(PP.5!D15),"",IF(PP.5!BY15="-","-",PP.5!BY15))</f>
        <v/>
      </c>
      <c r="H17" s="111" t="str">
        <f>IF(ISBLANK(PP.5!D15),"",IF(PP.5!BZ15="-","-",PP.5!BZ15))</f>
        <v/>
      </c>
      <c r="I17" s="116" t="str">
        <f>IF(ISBLANK(PP.5!D15),"",IF(PP.5!CA15="-","-",PP.5!CA15))</f>
        <v/>
      </c>
      <c r="J17" s="111" t="str">
        <f>IF(ISBLANK(PP.5!CB15)," ",PP.5!CB15)</f>
        <v xml:space="preserve"> </v>
      </c>
    </row>
    <row r="18" spans="1:10" ht="24.6" x14ac:dyDescent="0.5">
      <c r="A18" s="117">
        <f>PP.5!A16</f>
        <v>0</v>
      </c>
      <c r="B18" s="118">
        <f>PP.5!B16</f>
        <v>0</v>
      </c>
      <c r="C18" s="119">
        <f>PP.5!C16</f>
        <v>0</v>
      </c>
      <c r="D18" s="120">
        <f>PP.5!D16</f>
        <v>0</v>
      </c>
      <c r="E18" s="239" t="str">
        <f>IF(ISBLANK(PP.5!D16),"",IF(PP.5!AM16=0,"-",PP.5!V16+PP.5!AM16))</f>
        <v/>
      </c>
      <c r="F18" s="111" t="str">
        <f>IF(ISBLANK(PP.5!D16),"",IF(PP.5!BD16=0,"-",PP.5!BD16))</f>
        <v/>
      </c>
      <c r="G18" s="111" t="str">
        <f>IF(ISBLANK(PP.5!D16),"",IF(PP.5!BY16="-","-",PP.5!BY16))</f>
        <v/>
      </c>
      <c r="H18" s="111" t="str">
        <f>IF(ISBLANK(PP.5!D16),"",IF(PP.5!BZ16="-","-",PP.5!BZ16))</f>
        <v/>
      </c>
      <c r="I18" s="116" t="str">
        <f>IF(ISBLANK(PP.5!D16),"",IF(PP.5!CA16="-","-",PP.5!CA16))</f>
        <v/>
      </c>
      <c r="J18" s="111" t="str">
        <f>IF(ISBLANK(PP.5!CB16)," ",PP.5!CB16)</f>
        <v xml:space="preserve"> </v>
      </c>
    </row>
    <row r="19" spans="1:10" ht="24.6" x14ac:dyDescent="0.5">
      <c r="A19" s="117">
        <f>PP.5!A17</f>
        <v>0</v>
      </c>
      <c r="B19" s="118">
        <f>PP.5!B17</f>
        <v>0</v>
      </c>
      <c r="C19" s="119">
        <f>PP.5!C17</f>
        <v>0</v>
      </c>
      <c r="D19" s="120">
        <f>PP.5!D17</f>
        <v>0</v>
      </c>
      <c r="E19" s="239" t="str">
        <f>IF(ISBLANK(PP.5!D17),"",IF(PP.5!AM17=0,"-",PP.5!V17+PP.5!AM17))</f>
        <v/>
      </c>
      <c r="F19" s="111" t="str">
        <f>IF(ISBLANK(PP.5!D17),"",IF(PP.5!BD17=0,"-",PP.5!BD17))</f>
        <v/>
      </c>
      <c r="G19" s="111" t="str">
        <f>IF(ISBLANK(PP.5!D17),"",IF(PP.5!BY17="-","-",PP.5!BY17))</f>
        <v/>
      </c>
      <c r="H19" s="111" t="str">
        <f>IF(ISBLANK(PP.5!D17),"",IF(PP.5!BZ17="-","-",PP.5!BZ17))</f>
        <v/>
      </c>
      <c r="I19" s="116" t="str">
        <f>IF(ISBLANK(PP.5!D17),"",IF(PP.5!CA17="-","-",PP.5!CA17))</f>
        <v/>
      </c>
      <c r="J19" s="111" t="str">
        <f>IF(ISBLANK(PP.5!CB17)," ",PP.5!CB17)</f>
        <v xml:space="preserve"> </v>
      </c>
    </row>
    <row r="20" spans="1:10" ht="24.6" x14ac:dyDescent="0.5">
      <c r="A20" s="117">
        <f>PP.5!A18</f>
        <v>0</v>
      </c>
      <c r="B20" s="118">
        <f>PP.5!B18</f>
        <v>0</v>
      </c>
      <c r="C20" s="119">
        <f>PP.5!C18</f>
        <v>0</v>
      </c>
      <c r="D20" s="120">
        <f>PP.5!D18</f>
        <v>0</v>
      </c>
      <c r="E20" s="239" t="str">
        <f>IF(ISBLANK(PP.5!D18),"",IF(PP.5!AM18=0,"-",PP.5!V18+PP.5!AM18))</f>
        <v/>
      </c>
      <c r="F20" s="111" t="str">
        <f>IF(ISBLANK(PP.5!D18),"",IF(PP.5!BD18=0,"-",PP.5!BD18))</f>
        <v/>
      </c>
      <c r="G20" s="111" t="str">
        <f>IF(ISBLANK(PP.5!D18),"",IF(PP.5!BY18="-","-",PP.5!BY18))</f>
        <v/>
      </c>
      <c r="H20" s="111" t="str">
        <f>IF(ISBLANK(PP.5!D18),"",IF(PP.5!BZ18="-","-",PP.5!BZ18))</f>
        <v/>
      </c>
      <c r="I20" s="116" t="str">
        <f>IF(ISBLANK(PP.5!D18),"",IF(PP.5!CA18="-","-",PP.5!CA18))</f>
        <v/>
      </c>
      <c r="J20" s="111" t="str">
        <f>IF(ISBLANK(PP.5!CB18)," ",PP.5!CB18)</f>
        <v xml:space="preserve"> </v>
      </c>
    </row>
    <row r="21" spans="1:10" ht="24.6" x14ac:dyDescent="0.5">
      <c r="A21" s="117">
        <f>PP.5!A19</f>
        <v>0</v>
      </c>
      <c r="B21" s="118">
        <f>PP.5!B19</f>
        <v>0</v>
      </c>
      <c r="C21" s="119">
        <f>PP.5!C19</f>
        <v>0</v>
      </c>
      <c r="D21" s="120">
        <f>PP.5!D19</f>
        <v>0</v>
      </c>
      <c r="E21" s="239" t="str">
        <f>IF(ISBLANK(PP.5!D19),"",IF(PP.5!AM19=0,"-",PP.5!V19+PP.5!AM19))</f>
        <v/>
      </c>
      <c r="F21" s="111" t="str">
        <f>IF(ISBLANK(PP.5!D19),"",IF(PP.5!BD19=0,"-",PP.5!BD19))</f>
        <v/>
      </c>
      <c r="G21" s="111" t="str">
        <f>IF(ISBLANK(PP.5!D19),"",IF(PP.5!BY19="-","-",PP.5!BY19))</f>
        <v/>
      </c>
      <c r="H21" s="111" t="str">
        <f>IF(ISBLANK(PP.5!D19),"",IF(PP.5!BZ19="-","-",PP.5!BZ19))</f>
        <v/>
      </c>
      <c r="I21" s="116" t="str">
        <f>IF(ISBLANK(PP.5!D19),"",IF(PP.5!CA19="-","-",PP.5!CA19))</f>
        <v/>
      </c>
      <c r="J21" s="111" t="str">
        <f>IF(ISBLANK(PP.5!CB19)," ",PP.5!CB19)</f>
        <v xml:space="preserve"> </v>
      </c>
    </row>
    <row r="22" spans="1:10" ht="24.6" x14ac:dyDescent="0.5">
      <c r="A22" s="117">
        <f>PP.5!A20</f>
        <v>0</v>
      </c>
      <c r="B22" s="118">
        <f>PP.5!B20</f>
        <v>0</v>
      </c>
      <c r="C22" s="119">
        <f>PP.5!C20</f>
        <v>0</v>
      </c>
      <c r="D22" s="120">
        <f>PP.5!D20</f>
        <v>0</v>
      </c>
      <c r="E22" s="239" t="str">
        <f>IF(ISBLANK(PP.5!D20),"",IF(PP.5!AM20=0,"-",PP.5!V20+PP.5!AM20))</f>
        <v/>
      </c>
      <c r="F22" s="111" t="str">
        <f>IF(ISBLANK(PP.5!D20),"",IF(PP.5!BD20=0,"-",PP.5!BD20))</f>
        <v/>
      </c>
      <c r="G22" s="111" t="str">
        <f>IF(ISBLANK(PP.5!D20),"",IF(PP.5!BY20="-","-",PP.5!BY20))</f>
        <v/>
      </c>
      <c r="H22" s="111" t="str">
        <f>IF(ISBLANK(PP.5!D20),"",IF(PP.5!BZ20="-","-",PP.5!BZ20))</f>
        <v/>
      </c>
      <c r="I22" s="116" t="str">
        <f>IF(ISBLANK(PP.5!D20),"",IF(PP.5!CA20="-","-",PP.5!CA20))</f>
        <v/>
      </c>
      <c r="J22" s="111" t="str">
        <f>IF(ISBLANK(PP.5!CB20)," ",PP.5!CB20)</f>
        <v xml:space="preserve"> </v>
      </c>
    </row>
    <row r="23" spans="1:10" ht="24.6" x14ac:dyDescent="0.5">
      <c r="A23" s="117">
        <f>PP.5!A21</f>
        <v>0</v>
      </c>
      <c r="B23" s="118">
        <f>PP.5!B21</f>
        <v>0</v>
      </c>
      <c r="C23" s="119">
        <f>PP.5!C21</f>
        <v>0</v>
      </c>
      <c r="D23" s="120">
        <f>PP.5!D21</f>
        <v>0</v>
      </c>
      <c r="E23" s="239" t="str">
        <f>IF(ISBLANK(PP.5!D21),"",IF(PP.5!AM21=0,"-",PP.5!V21+PP.5!AM21))</f>
        <v/>
      </c>
      <c r="F23" s="111" t="str">
        <f>IF(ISBLANK(PP.5!D21),"",IF(PP.5!BD21=0,"-",PP.5!BD21))</f>
        <v/>
      </c>
      <c r="G23" s="111" t="str">
        <f>IF(ISBLANK(PP.5!D21),"",IF(PP.5!BY21="-","-",PP.5!BY21))</f>
        <v/>
      </c>
      <c r="H23" s="111" t="str">
        <f>IF(ISBLANK(PP.5!D21),"",IF(PP.5!BZ21="-","-",PP.5!BZ21))</f>
        <v/>
      </c>
      <c r="I23" s="116" t="str">
        <f>IF(ISBLANK(PP.5!D21),"",IF(PP.5!CA21="-","-",PP.5!CA21))</f>
        <v/>
      </c>
      <c r="J23" s="111" t="str">
        <f>IF(ISBLANK(PP.5!CB21)," ",PP.5!CB21)</f>
        <v xml:space="preserve"> </v>
      </c>
    </row>
    <row r="24" spans="1:10" ht="24.6" x14ac:dyDescent="0.5">
      <c r="A24" s="117">
        <f>PP.5!A22</f>
        <v>0</v>
      </c>
      <c r="B24" s="118">
        <f>PP.5!B22</f>
        <v>0</v>
      </c>
      <c r="C24" s="119">
        <f>PP.5!C22</f>
        <v>0</v>
      </c>
      <c r="D24" s="120">
        <f>PP.5!D22</f>
        <v>0</v>
      </c>
      <c r="E24" s="239" t="str">
        <f>IF(ISBLANK(PP.5!D22),"",IF(PP.5!AM22=0,"-",PP.5!V22+PP.5!AM22))</f>
        <v/>
      </c>
      <c r="F24" s="111" t="str">
        <f>IF(ISBLANK(PP.5!D22),"",IF(PP.5!BD22=0,"-",PP.5!BD22))</f>
        <v/>
      </c>
      <c r="G24" s="111" t="str">
        <f>IF(ISBLANK(PP.5!D22),"",IF(PP.5!BY22="-","-",PP.5!BY22))</f>
        <v/>
      </c>
      <c r="H24" s="111" t="str">
        <f>IF(ISBLANK(PP.5!D22),"",IF(PP.5!BZ22="-","-",PP.5!BZ22))</f>
        <v/>
      </c>
      <c r="I24" s="116" t="str">
        <f>IF(ISBLANK(PP.5!D22),"",IF(PP.5!CA22="-","-",PP.5!CA22))</f>
        <v/>
      </c>
      <c r="J24" s="111" t="str">
        <f>IF(ISBLANK(PP.5!CB22)," ",PP.5!CB22)</f>
        <v xml:space="preserve"> </v>
      </c>
    </row>
    <row r="25" spans="1:10" ht="24.6" x14ac:dyDescent="0.5">
      <c r="A25" s="117">
        <f>PP.5!A23</f>
        <v>0</v>
      </c>
      <c r="B25" s="118">
        <f>PP.5!B23</f>
        <v>0</v>
      </c>
      <c r="C25" s="119">
        <f>PP.5!C23</f>
        <v>0</v>
      </c>
      <c r="D25" s="120">
        <f>PP.5!D23</f>
        <v>0</v>
      </c>
      <c r="E25" s="239" t="str">
        <f>IF(ISBLANK(PP.5!D23),"",IF(PP.5!AM23=0,"-",PP.5!V23+PP.5!AM23))</f>
        <v/>
      </c>
      <c r="F25" s="111" t="str">
        <f>IF(ISBLANK(PP.5!D23),"",IF(PP.5!BD23=0,"-",PP.5!BD23))</f>
        <v/>
      </c>
      <c r="G25" s="111" t="str">
        <f>IF(ISBLANK(PP.5!D23),"",IF(PP.5!BY23="-","-",PP.5!BY23))</f>
        <v/>
      </c>
      <c r="H25" s="111" t="str">
        <f>IF(ISBLANK(PP.5!D23),"",IF(PP.5!BZ23="-","-",PP.5!BZ23))</f>
        <v/>
      </c>
      <c r="I25" s="116" t="str">
        <f>IF(ISBLANK(PP.5!D23),"",IF(PP.5!CA23="-","-",PP.5!CA23))</f>
        <v/>
      </c>
      <c r="J25" s="111" t="str">
        <f>IF(ISBLANK(PP.5!CB23)," ",PP.5!CB23)</f>
        <v xml:space="preserve"> </v>
      </c>
    </row>
    <row r="26" spans="1:10" ht="24.6" x14ac:dyDescent="0.5">
      <c r="A26" s="117">
        <f>PP.5!A24</f>
        <v>0</v>
      </c>
      <c r="B26" s="118">
        <f>PP.5!B24</f>
        <v>0</v>
      </c>
      <c r="C26" s="119">
        <f>PP.5!C24</f>
        <v>0</v>
      </c>
      <c r="D26" s="120">
        <f>PP.5!D24</f>
        <v>0</v>
      </c>
      <c r="E26" s="239" t="str">
        <f>IF(ISBLANK(PP.5!D24),"",IF(PP.5!AM24=0,"-",PP.5!V24+PP.5!AM24))</f>
        <v/>
      </c>
      <c r="F26" s="111" t="str">
        <f>IF(ISBLANK(PP.5!D24),"",IF(PP.5!BD24=0,"-",PP.5!BD24))</f>
        <v/>
      </c>
      <c r="G26" s="111" t="str">
        <f>IF(ISBLANK(PP.5!D24),"",IF(PP.5!BY24="-","-",PP.5!BY24))</f>
        <v/>
      </c>
      <c r="H26" s="111" t="str">
        <f>IF(ISBLANK(PP.5!D24),"",IF(PP.5!BZ24="-","-",PP.5!BZ24))</f>
        <v/>
      </c>
      <c r="I26" s="116" t="str">
        <f>IF(ISBLANK(PP.5!D24),"",IF(PP.5!CA24="-","-",PP.5!CA24))</f>
        <v/>
      </c>
      <c r="J26" s="111" t="str">
        <f>IF(ISBLANK(PP.5!CB24)," ",PP.5!CB24)</f>
        <v xml:space="preserve"> </v>
      </c>
    </row>
    <row r="27" spans="1:10" ht="24.6" x14ac:dyDescent="0.5">
      <c r="A27" s="117">
        <f>PP.5!A25</f>
        <v>0</v>
      </c>
      <c r="B27" s="118">
        <f>PP.5!B25</f>
        <v>0</v>
      </c>
      <c r="C27" s="119">
        <f>PP.5!C25</f>
        <v>0</v>
      </c>
      <c r="D27" s="120">
        <f>PP.5!D25</f>
        <v>0</v>
      </c>
      <c r="E27" s="239" t="str">
        <f>IF(ISBLANK(PP.5!D25),"",IF(PP.5!AM25=0,"-",PP.5!V25+PP.5!AM25))</f>
        <v/>
      </c>
      <c r="F27" s="111" t="str">
        <f>IF(ISBLANK(PP.5!D25),"",IF(PP.5!BD25=0,"-",PP.5!BD25))</f>
        <v/>
      </c>
      <c r="G27" s="111" t="str">
        <f>IF(ISBLANK(PP.5!D25),"",IF(PP.5!BY25="-","-",PP.5!BY25))</f>
        <v/>
      </c>
      <c r="H27" s="111" t="str">
        <f>IF(ISBLANK(PP.5!D25),"",IF(PP.5!BZ25="-","-",PP.5!BZ25))</f>
        <v/>
      </c>
      <c r="I27" s="116" t="str">
        <f>IF(ISBLANK(PP.5!D25),"",IF(PP.5!CA25="-","-",PP.5!CA25))</f>
        <v/>
      </c>
      <c r="J27" s="111" t="str">
        <f>IF(ISBLANK(PP.5!CB25)," ",PP.5!CB25)</f>
        <v xml:space="preserve"> </v>
      </c>
    </row>
    <row r="28" spans="1:10" ht="24.6" x14ac:dyDescent="0.5">
      <c r="A28" s="117">
        <f>PP.5!A26</f>
        <v>0</v>
      </c>
      <c r="B28" s="118">
        <f>PP.5!B26</f>
        <v>0</v>
      </c>
      <c r="C28" s="119">
        <f>PP.5!C26</f>
        <v>0</v>
      </c>
      <c r="D28" s="120">
        <f>PP.5!D26</f>
        <v>0</v>
      </c>
      <c r="E28" s="239" t="str">
        <f>IF(ISBLANK(PP.5!D26),"",IF(PP.5!AM26=0,"-",PP.5!V26+PP.5!AM26))</f>
        <v/>
      </c>
      <c r="F28" s="111" t="str">
        <f>IF(ISBLANK(PP.5!D26),"",IF(PP.5!BD26=0,"-",PP.5!BD26))</f>
        <v/>
      </c>
      <c r="G28" s="111" t="str">
        <f>IF(ISBLANK(PP.5!D26),"",IF(PP.5!BY26="-","-",PP.5!BY26))</f>
        <v/>
      </c>
      <c r="H28" s="111" t="str">
        <f>IF(ISBLANK(PP.5!D26),"",IF(PP.5!BZ26="-","-",PP.5!BZ26))</f>
        <v/>
      </c>
      <c r="I28" s="116" t="str">
        <f>IF(ISBLANK(PP.5!D26),"",IF(PP.5!CA26="-","-",PP.5!CA26))</f>
        <v/>
      </c>
      <c r="J28" s="111" t="str">
        <f>IF(ISBLANK(PP.5!CB26)," ",PP.5!CB26)</f>
        <v xml:space="preserve"> </v>
      </c>
    </row>
    <row r="29" spans="1:10" ht="24.6" x14ac:dyDescent="0.5">
      <c r="A29" s="117">
        <f>PP.5!A27</f>
        <v>0</v>
      </c>
      <c r="B29" s="118">
        <f>PP.5!B27</f>
        <v>0</v>
      </c>
      <c r="C29" s="119">
        <f>PP.5!C27</f>
        <v>0</v>
      </c>
      <c r="D29" s="120">
        <f>PP.5!D27</f>
        <v>0</v>
      </c>
      <c r="E29" s="239" t="str">
        <f>IF(ISBLANK(PP.5!D27),"",IF(PP.5!AM27=0,"-",PP.5!V27+PP.5!AM27))</f>
        <v/>
      </c>
      <c r="F29" s="111" t="str">
        <f>IF(ISBLANK(PP.5!D27),"",IF(PP.5!BD27=0,"-",PP.5!BD27))</f>
        <v/>
      </c>
      <c r="G29" s="111" t="str">
        <f>IF(ISBLANK(PP.5!D27),"",IF(PP.5!BY27="-","-",PP.5!BY27))</f>
        <v/>
      </c>
      <c r="H29" s="111" t="str">
        <f>IF(ISBLANK(PP.5!D27),"",IF(PP.5!BZ27="-","-",PP.5!BZ27))</f>
        <v/>
      </c>
      <c r="I29" s="116" t="str">
        <f>IF(ISBLANK(PP.5!D27),"",IF(PP.5!CA27="-","-",PP.5!CA27))</f>
        <v/>
      </c>
      <c r="J29" s="111" t="str">
        <f>IF(ISBLANK(PP.5!CB27)," ",PP.5!CB27)</f>
        <v xml:space="preserve"> </v>
      </c>
    </row>
    <row r="30" spans="1:10" ht="24.6" x14ac:dyDescent="0.5">
      <c r="A30" s="117">
        <f>PP.5!A28</f>
        <v>0</v>
      </c>
      <c r="B30" s="118">
        <f>PP.5!B28</f>
        <v>0</v>
      </c>
      <c r="C30" s="119">
        <f>PP.5!C28</f>
        <v>0</v>
      </c>
      <c r="D30" s="120">
        <f>PP.5!D28</f>
        <v>0</v>
      </c>
      <c r="E30" s="239" t="str">
        <f>IF(ISBLANK(PP.5!D28),"",IF(PP.5!AM28=0,"-",PP.5!V28+PP.5!AM28))</f>
        <v/>
      </c>
      <c r="F30" s="111" t="str">
        <f>IF(ISBLANK(PP.5!D28),"",IF(PP.5!BD28=0,"-",PP.5!BD28))</f>
        <v/>
      </c>
      <c r="G30" s="111" t="str">
        <f>IF(ISBLANK(PP.5!D28),"",IF(PP.5!BY28="-","-",PP.5!BY28))</f>
        <v/>
      </c>
      <c r="H30" s="111" t="str">
        <f>IF(ISBLANK(PP.5!D28),"",IF(PP.5!BZ28="-","-",PP.5!BZ28))</f>
        <v/>
      </c>
      <c r="I30" s="116" t="str">
        <f>IF(ISBLANK(PP.5!D28),"",IF(PP.5!CA28="-","-",PP.5!CA28))</f>
        <v/>
      </c>
      <c r="J30" s="111" t="str">
        <f>IF(ISBLANK(PP.5!CB28)," ",PP.5!CB28)</f>
        <v xml:space="preserve"> </v>
      </c>
    </row>
    <row r="31" spans="1:10" ht="24.6" x14ac:dyDescent="0.5">
      <c r="A31" s="117">
        <f>PP.5!A29</f>
        <v>0</v>
      </c>
      <c r="B31" s="118">
        <f>PP.5!B29</f>
        <v>0</v>
      </c>
      <c r="C31" s="119">
        <f>PP.5!C29</f>
        <v>0</v>
      </c>
      <c r="D31" s="120">
        <f>PP.5!D29</f>
        <v>0</v>
      </c>
      <c r="E31" s="239" t="str">
        <f>IF(ISBLANK(PP.5!D29),"",IF(PP.5!AM29=0,"-",PP.5!V29+PP.5!AM29))</f>
        <v/>
      </c>
      <c r="F31" s="111" t="str">
        <f>IF(ISBLANK(PP.5!D29),"",IF(PP.5!BD29=0,"-",PP.5!BD29))</f>
        <v/>
      </c>
      <c r="G31" s="111" t="str">
        <f>IF(ISBLANK(PP.5!D29),"",IF(PP.5!BY29="-","-",PP.5!BY29))</f>
        <v/>
      </c>
      <c r="H31" s="111" t="str">
        <f>IF(ISBLANK(PP.5!D29),"",IF(PP.5!BZ29="-","-",PP.5!BZ29))</f>
        <v/>
      </c>
      <c r="I31" s="116" t="str">
        <f>IF(ISBLANK(PP.5!D29),"",IF(PP.5!CA29="-","-",PP.5!CA29))</f>
        <v/>
      </c>
      <c r="J31" s="111" t="str">
        <f>IF(ISBLANK(PP.5!CB29)," ",PP.5!CB29)</f>
        <v xml:space="preserve"> </v>
      </c>
    </row>
    <row r="32" spans="1:10" ht="24.6" x14ac:dyDescent="0.5">
      <c r="A32" s="117">
        <f>PP.5!A30</f>
        <v>0</v>
      </c>
      <c r="B32" s="118">
        <f>PP.5!B30</f>
        <v>0</v>
      </c>
      <c r="C32" s="119">
        <f>PP.5!C30</f>
        <v>0</v>
      </c>
      <c r="D32" s="120">
        <f>PP.5!D30</f>
        <v>0</v>
      </c>
      <c r="E32" s="239" t="str">
        <f>IF(ISBLANK(PP.5!D30),"",IF(PP.5!AM30=0,"-",PP.5!V30+PP.5!AM30))</f>
        <v/>
      </c>
      <c r="F32" s="111" t="str">
        <f>IF(ISBLANK(PP.5!D30),"",IF(PP.5!BD30=0,"-",PP.5!BD30))</f>
        <v/>
      </c>
      <c r="G32" s="111" t="str">
        <f>IF(ISBLANK(PP.5!D30),"",IF(PP.5!BY30="-","-",PP.5!BY30))</f>
        <v/>
      </c>
      <c r="H32" s="111" t="str">
        <f>IF(ISBLANK(PP.5!D30),"",IF(PP.5!BZ30="-","-",PP.5!BZ30))</f>
        <v/>
      </c>
      <c r="I32" s="116" t="str">
        <f>IF(ISBLANK(PP.5!D30),"",IF(PP.5!CA30="-","-",PP.5!CA30))</f>
        <v/>
      </c>
      <c r="J32" s="111" t="str">
        <f>IF(ISBLANK(PP.5!CB30)," ",PP.5!CB30)</f>
        <v xml:space="preserve"> </v>
      </c>
    </row>
    <row r="33" spans="1:10" ht="24.6" x14ac:dyDescent="0.5">
      <c r="A33" s="117">
        <f>PP.5!A31</f>
        <v>0</v>
      </c>
      <c r="B33" s="118">
        <f>PP.5!B31</f>
        <v>0</v>
      </c>
      <c r="C33" s="119">
        <f>PP.5!C31</f>
        <v>0</v>
      </c>
      <c r="D33" s="120">
        <f>PP.5!D31</f>
        <v>0</v>
      </c>
      <c r="E33" s="239" t="str">
        <f>IF(ISBLANK(PP.5!D31),"",IF(PP.5!AM31=0,"-",PP.5!V31+PP.5!AM31))</f>
        <v/>
      </c>
      <c r="F33" s="111" t="str">
        <f>IF(ISBLANK(PP.5!D31),"",IF(PP.5!BD31=0,"-",PP.5!BD31))</f>
        <v/>
      </c>
      <c r="G33" s="111" t="str">
        <f>IF(ISBLANK(PP.5!D31),"",IF(PP.5!BY31="-","-",PP.5!BY31))</f>
        <v/>
      </c>
      <c r="H33" s="111" t="str">
        <f>IF(ISBLANK(PP.5!D31),"",IF(PP.5!BZ31="-","-",PP.5!BZ31))</f>
        <v/>
      </c>
      <c r="I33" s="116" t="str">
        <f>IF(ISBLANK(PP.5!D31),"",IF(PP.5!CA31="-","-",PP.5!CA31))</f>
        <v/>
      </c>
      <c r="J33" s="111" t="str">
        <f>IF(ISBLANK(PP.5!CB31)," ",PP.5!CB31)</f>
        <v xml:space="preserve"> </v>
      </c>
    </row>
    <row r="34" spans="1:10" ht="24.6" x14ac:dyDescent="0.5">
      <c r="A34" s="117">
        <f>PP.5!A32</f>
        <v>0</v>
      </c>
      <c r="B34" s="118">
        <f>PP.5!B32</f>
        <v>0</v>
      </c>
      <c r="C34" s="119">
        <f>PP.5!C32</f>
        <v>0</v>
      </c>
      <c r="D34" s="120">
        <f>PP.5!D32</f>
        <v>0</v>
      </c>
      <c r="E34" s="239" t="str">
        <f>IF(ISBLANK(PP.5!D32),"",IF(PP.5!AM32=0,"-",PP.5!V32+PP.5!AM32))</f>
        <v/>
      </c>
      <c r="F34" s="111" t="str">
        <f>IF(ISBLANK(PP.5!D32),"",IF(PP.5!BD32=0,"-",PP.5!BD32))</f>
        <v/>
      </c>
      <c r="G34" s="111" t="str">
        <f>IF(ISBLANK(PP.5!D32),"",IF(PP.5!BY32="-","-",PP.5!BY32))</f>
        <v/>
      </c>
      <c r="H34" s="111" t="str">
        <f>IF(ISBLANK(PP.5!D32),"",IF(PP.5!BZ32="-","-",PP.5!BZ32))</f>
        <v/>
      </c>
      <c r="I34" s="116" t="str">
        <f>IF(ISBLANK(PP.5!D32),"",IF(PP.5!CA32="-","-",PP.5!CA32))</f>
        <v/>
      </c>
      <c r="J34" s="111" t="str">
        <f>IF(ISBLANK(PP.5!CB32)," ",PP.5!CB32)</f>
        <v xml:space="preserve"> </v>
      </c>
    </row>
    <row r="35" spans="1:10" ht="24.6" x14ac:dyDescent="0.5">
      <c r="A35" s="117">
        <f>PP.5!A33</f>
        <v>0</v>
      </c>
      <c r="B35" s="118">
        <f>PP.5!B33</f>
        <v>0</v>
      </c>
      <c r="C35" s="119">
        <f>PP.5!C33</f>
        <v>0</v>
      </c>
      <c r="D35" s="120">
        <f>PP.5!D33</f>
        <v>0</v>
      </c>
      <c r="E35" s="239" t="str">
        <f>IF(ISBLANK(PP.5!D33),"",IF(PP.5!AM33=0,"-",PP.5!V33+PP.5!AM33))</f>
        <v/>
      </c>
      <c r="F35" s="111" t="str">
        <f>IF(ISBLANK(PP.5!D33),"",IF(PP.5!BD33=0,"-",PP.5!BD33))</f>
        <v/>
      </c>
      <c r="G35" s="111" t="str">
        <f>IF(ISBLANK(PP.5!D33),"",IF(PP.5!BY33="-","-",PP.5!BY33))</f>
        <v/>
      </c>
      <c r="H35" s="111" t="str">
        <f>IF(ISBLANK(PP.5!D33),"",IF(PP.5!BZ33="-","-",PP.5!BZ33))</f>
        <v/>
      </c>
      <c r="I35" s="116" t="str">
        <f>IF(ISBLANK(PP.5!D33),"",IF(PP.5!CA33="-","-",PP.5!CA33))</f>
        <v/>
      </c>
      <c r="J35" s="111" t="str">
        <f>IF(ISBLANK(PP.5!CB33)," ",PP.5!CB33)</f>
        <v xml:space="preserve"> </v>
      </c>
    </row>
    <row r="36" spans="1:10" ht="24.6" x14ac:dyDescent="0.5">
      <c r="A36" s="117">
        <f>PP.5!A34</f>
        <v>0</v>
      </c>
      <c r="B36" s="118">
        <f>PP.5!B34</f>
        <v>0</v>
      </c>
      <c r="C36" s="119">
        <f>PP.5!C34</f>
        <v>0</v>
      </c>
      <c r="D36" s="120">
        <f>PP.5!D34</f>
        <v>0</v>
      </c>
      <c r="E36" s="239" t="str">
        <f>IF(ISBLANK(PP.5!D34),"",IF(PP.5!AM34=0,"-",PP.5!V34+PP.5!AM34))</f>
        <v/>
      </c>
      <c r="F36" s="111" t="str">
        <f>IF(ISBLANK(PP.5!D34),"",IF(PP.5!BD34=0,"-",PP.5!BD34))</f>
        <v/>
      </c>
      <c r="G36" s="111" t="str">
        <f>IF(ISBLANK(PP.5!D34),"",IF(PP.5!BY34="-","-",PP.5!BY34))</f>
        <v/>
      </c>
      <c r="H36" s="111" t="str">
        <f>IF(ISBLANK(PP.5!D34),"",IF(PP.5!BZ34="-","-",PP.5!BZ34))</f>
        <v/>
      </c>
      <c r="I36" s="116" t="str">
        <f>IF(ISBLANK(PP.5!D34),"",IF(PP.5!CA34="-","-",PP.5!CA34))</f>
        <v/>
      </c>
      <c r="J36" s="111" t="str">
        <f>IF(ISBLANK(PP.5!CB34)," ",PP.5!CB34)</f>
        <v xml:space="preserve"> </v>
      </c>
    </row>
    <row r="37" spans="1:10" ht="24.6" x14ac:dyDescent="0.5">
      <c r="A37" s="117">
        <f>PP.5!A35</f>
        <v>0</v>
      </c>
      <c r="B37" s="118">
        <f>PP.5!B35</f>
        <v>0</v>
      </c>
      <c r="C37" s="119">
        <f>PP.5!C35</f>
        <v>0</v>
      </c>
      <c r="D37" s="120">
        <f>PP.5!D35</f>
        <v>0</v>
      </c>
      <c r="E37" s="239" t="str">
        <f>IF(ISBLANK(PP.5!D35),"",IF(PP.5!AM35=0,"-",PP.5!V35+PP.5!AM35))</f>
        <v/>
      </c>
      <c r="F37" s="111" t="str">
        <f>IF(ISBLANK(PP.5!D35),"",IF(PP.5!BD35=0,"-",PP.5!BD35))</f>
        <v/>
      </c>
      <c r="G37" s="111" t="str">
        <f>IF(ISBLANK(PP.5!D35),"",IF(PP.5!BY35="-","-",PP.5!BY35))</f>
        <v/>
      </c>
      <c r="H37" s="111" t="str">
        <f>IF(ISBLANK(PP.5!D35),"",IF(PP.5!BZ35="-","-",PP.5!BZ35))</f>
        <v/>
      </c>
      <c r="I37" s="116" t="str">
        <f>IF(ISBLANK(PP.5!D35),"",IF(PP.5!CA35="-","-",PP.5!CA35))</f>
        <v/>
      </c>
      <c r="J37" s="111" t="str">
        <f>IF(ISBLANK(PP.5!CB35)," ",PP.5!CB35)</f>
        <v xml:space="preserve"> </v>
      </c>
    </row>
    <row r="38" spans="1:10" ht="24.6" x14ac:dyDescent="0.5">
      <c r="A38" s="117">
        <f>PP.5!A36</f>
        <v>0</v>
      </c>
      <c r="B38" s="118">
        <f>PP.5!B36</f>
        <v>0</v>
      </c>
      <c r="C38" s="119">
        <f>PP.5!C36</f>
        <v>0</v>
      </c>
      <c r="D38" s="120">
        <f>PP.5!D36</f>
        <v>0</v>
      </c>
      <c r="E38" s="239" t="str">
        <f>IF(ISBLANK(PP.5!D36),"",IF(PP.5!AM36=0,"-",PP.5!V36+PP.5!AM36))</f>
        <v/>
      </c>
      <c r="F38" s="111" t="str">
        <f>IF(ISBLANK(PP.5!D36),"",IF(PP.5!BD36=0,"-",PP.5!BD36))</f>
        <v/>
      </c>
      <c r="G38" s="111" t="str">
        <f>IF(ISBLANK(PP.5!D36),"",IF(PP.5!BY36="-","-",PP.5!BY36))</f>
        <v/>
      </c>
      <c r="H38" s="111" t="str">
        <f>IF(ISBLANK(PP.5!D36),"",IF(PP.5!BZ36="-","-",PP.5!BZ36))</f>
        <v/>
      </c>
      <c r="I38" s="116" t="str">
        <f>IF(ISBLANK(PP.5!D36),"",IF(PP.5!CA36="-","-",PP.5!CA36))</f>
        <v/>
      </c>
      <c r="J38" s="111" t="str">
        <f>IF(ISBLANK(PP.5!CB36)," ",PP.5!CB36)</f>
        <v xml:space="preserve"> </v>
      </c>
    </row>
    <row r="39" spans="1:10" ht="24.6" x14ac:dyDescent="0.5">
      <c r="A39" s="117">
        <f>PP.5!A37</f>
        <v>0</v>
      </c>
      <c r="B39" s="118">
        <f>PP.5!B37</f>
        <v>0</v>
      </c>
      <c r="C39" s="119">
        <f>PP.5!C37</f>
        <v>0</v>
      </c>
      <c r="D39" s="120">
        <f>PP.5!D37</f>
        <v>0</v>
      </c>
      <c r="E39" s="239" t="str">
        <f>IF(ISBLANK(PP.5!D37),"",IF(PP.5!AM37=0,"-",PP.5!V37+PP.5!AM37))</f>
        <v/>
      </c>
      <c r="F39" s="111" t="str">
        <f>IF(ISBLANK(PP.5!D37),"",IF(PP.5!BD37=0,"-",PP.5!BD37))</f>
        <v/>
      </c>
      <c r="G39" s="111" t="str">
        <f>IF(ISBLANK(PP.5!D37),"",IF(PP.5!BY37="-","-",PP.5!BY37))</f>
        <v/>
      </c>
      <c r="H39" s="111" t="str">
        <f>IF(ISBLANK(PP.5!D37),"",IF(PP.5!BZ37="-","-",PP.5!BZ37))</f>
        <v/>
      </c>
      <c r="I39" s="116" t="str">
        <f>IF(ISBLANK(PP.5!D37),"",IF(PP.5!CA37="-","-",PP.5!CA37))</f>
        <v/>
      </c>
      <c r="J39" s="111" t="str">
        <f>IF(ISBLANK(PP.5!CB37)," ",PP.5!CB37)</f>
        <v xml:space="preserve"> </v>
      </c>
    </row>
    <row r="40" spans="1:10" ht="24.6" x14ac:dyDescent="0.5">
      <c r="A40" s="117">
        <f>PP.5!A38</f>
        <v>0</v>
      </c>
      <c r="B40" s="118">
        <f>PP.5!B38</f>
        <v>0</v>
      </c>
      <c r="C40" s="119">
        <f>PP.5!C38</f>
        <v>0</v>
      </c>
      <c r="D40" s="120">
        <f>PP.5!D38</f>
        <v>0</v>
      </c>
      <c r="E40" s="239" t="str">
        <f>IF(ISBLANK(PP.5!D38),"",IF(PP.5!AM38=0,"-",PP.5!V38+PP.5!AM38))</f>
        <v/>
      </c>
      <c r="F40" s="111" t="str">
        <f>IF(ISBLANK(PP.5!D38),"",IF(PP.5!BD38=0,"-",PP.5!BD38))</f>
        <v/>
      </c>
      <c r="G40" s="111" t="str">
        <f>IF(ISBLANK(PP.5!D38),"",IF(PP.5!BY38="-","-",PP.5!BY38))</f>
        <v/>
      </c>
      <c r="H40" s="111" t="str">
        <f>IF(ISBLANK(PP.5!D38),"",IF(PP.5!BZ38="-","-",PP.5!BZ38))</f>
        <v/>
      </c>
      <c r="I40" s="116" t="str">
        <f>IF(ISBLANK(PP.5!D38),"",IF(PP.5!CA38="-","-",PP.5!CA38))</f>
        <v/>
      </c>
      <c r="J40" s="111" t="str">
        <f>IF(ISBLANK(PP.5!CB38)," ",PP.5!CB38)</f>
        <v xml:space="preserve"> </v>
      </c>
    </row>
    <row r="41" spans="1:10" ht="24.6" x14ac:dyDescent="0.5">
      <c r="A41" s="117">
        <f>PP.5!A39</f>
        <v>0</v>
      </c>
      <c r="B41" s="118">
        <f>PP.5!B39</f>
        <v>0</v>
      </c>
      <c r="C41" s="119">
        <f>PP.5!C39</f>
        <v>0</v>
      </c>
      <c r="D41" s="120">
        <f>PP.5!D39</f>
        <v>0</v>
      </c>
      <c r="E41" s="239" t="str">
        <f>IF(ISBLANK(PP.5!D39),"",IF(PP.5!AM39=0,"-",PP.5!V39+PP.5!AM39))</f>
        <v/>
      </c>
      <c r="F41" s="111" t="str">
        <f>IF(ISBLANK(PP.5!D39),"",IF(PP.5!BD39=0,"-",PP.5!BD39))</f>
        <v/>
      </c>
      <c r="G41" s="111" t="str">
        <f>IF(ISBLANK(PP.5!D39),"",IF(PP.5!BY39="-","-",PP.5!BY39))</f>
        <v/>
      </c>
      <c r="H41" s="111" t="str">
        <f>IF(ISBLANK(PP.5!D39),"",IF(PP.5!BZ39="-","-",PP.5!BZ39))</f>
        <v/>
      </c>
      <c r="I41" s="116" t="str">
        <f>IF(ISBLANK(PP.5!D39),"",IF(PP.5!CA39="-","-",PP.5!CA39))</f>
        <v/>
      </c>
      <c r="J41" s="111" t="str">
        <f>IF(ISBLANK(PP.5!CB39)," ",PP.5!CB39)</f>
        <v xml:space="preserve"> </v>
      </c>
    </row>
    <row r="42" spans="1:10" ht="24.6" x14ac:dyDescent="0.5">
      <c r="A42" s="117">
        <f>PP.5!A40</f>
        <v>0</v>
      </c>
      <c r="B42" s="118">
        <f>PP.5!B40</f>
        <v>0</v>
      </c>
      <c r="C42" s="119">
        <f>PP.5!C40</f>
        <v>0</v>
      </c>
      <c r="D42" s="120">
        <f>PP.5!D40</f>
        <v>0</v>
      </c>
      <c r="E42" s="239" t="str">
        <f>IF(ISBLANK(PP.5!D40),"",IF(PP.5!AM40=0,"-",PP.5!V40+PP.5!AM40))</f>
        <v/>
      </c>
      <c r="F42" s="111" t="str">
        <f>IF(ISBLANK(PP.5!D40),"",IF(PP.5!BD40=0,"-",PP.5!BD40))</f>
        <v/>
      </c>
      <c r="G42" s="111" t="str">
        <f>IF(ISBLANK(PP.5!D40),"",IF(PP.5!BY40="-","-",PP.5!BY40))</f>
        <v/>
      </c>
      <c r="H42" s="111" t="str">
        <f>IF(ISBLANK(PP.5!D40),"",IF(PP.5!BZ40="-","-",PP.5!BZ40))</f>
        <v/>
      </c>
      <c r="I42" s="116" t="str">
        <f>IF(ISBLANK(PP.5!D40),"",IF(PP.5!CA40="-","-",PP.5!CA40))</f>
        <v/>
      </c>
      <c r="J42" s="111" t="str">
        <f>IF(ISBLANK(PP.5!CB40)," ",PP.5!CB40)</f>
        <v xml:space="preserve"> </v>
      </c>
    </row>
    <row r="43" spans="1:10" ht="24.6" x14ac:dyDescent="0.5">
      <c r="A43" s="117">
        <f>PP.5!A41</f>
        <v>0</v>
      </c>
      <c r="B43" s="118">
        <f>PP.5!B41</f>
        <v>0</v>
      </c>
      <c r="C43" s="119">
        <f>PP.5!C41</f>
        <v>0</v>
      </c>
      <c r="D43" s="120">
        <f>PP.5!D41</f>
        <v>0</v>
      </c>
      <c r="E43" s="239" t="str">
        <f>IF(ISBLANK(PP.5!D41),"",IF(PP.5!AM41=0,"-",PP.5!V41+PP.5!AM41))</f>
        <v/>
      </c>
      <c r="F43" s="111" t="str">
        <f>IF(ISBLANK(PP.5!D41),"",IF(PP.5!BD41=0,"-",PP.5!BD41))</f>
        <v/>
      </c>
      <c r="G43" s="111" t="str">
        <f>IF(ISBLANK(PP.5!D41),"",IF(PP.5!BY41="-","-",PP.5!BY41))</f>
        <v/>
      </c>
      <c r="H43" s="111" t="str">
        <f>IF(ISBLANK(PP.5!D41),"",IF(PP.5!BZ41="-","-",PP.5!BZ41))</f>
        <v/>
      </c>
      <c r="I43" s="116" t="str">
        <f>IF(ISBLANK(PP.5!D41),"",IF(PP.5!CA41="-","-",PP.5!CA41))</f>
        <v/>
      </c>
      <c r="J43" s="111" t="str">
        <f>IF(ISBLANK(PP.5!CB41)," ",PP.5!CB41)</f>
        <v xml:space="preserve"> </v>
      </c>
    </row>
    <row r="44" spans="1:10" ht="24.6" x14ac:dyDescent="0.5">
      <c r="A44" s="117">
        <f>PP.5!A42</f>
        <v>0</v>
      </c>
      <c r="B44" s="118">
        <f>PP.5!B42</f>
        <v>0</v>
      </c>
      <c r="C44" s="119">
        <f>PP.5!C42</f>
        <v>0</v>
      </c>
      <c r="D44" s="120">
        <f>PP.5!D42</f>
        <v>0</v>
      </c>
      <c r="E44" s="239" t="str">
        <f>IF(ISBLANK(PP.5!D42),"",IF(PP.5!AM42=0,"-",PP.5!V42+PP.5!AM42))</f>
        <v/>
      </c>
      <c r="F44" s="111" t="str">
        <f>IF(ISBLANK(PP.5!D42),"",IF(PP.5!BD42=0,"-",PP.5!BD42))</f>
        <v/>
      </c>
      <c r="G44" s="111" t="str">
        <f>IF(ISBLANK(PP.5!D42),"",IF(PP.5!BY42="-","-",PP.5!BY42))</f>
        <v/>
      </c>
      <c r="H44" s="111" t="str">
        <f>IF(ISBLANK(PP.5!D42),"",IF(PP.5!BZ42="-","-",PP.5!BZ42))</f>
        <v/>
      </c>
      <c r="I44" s="116" t="str">
        <f>IF(ISBLANK(PP.5!D42),"",IF(PP.5!CA42="-","-",PP.5!CA42))</f>
        <v/>
      </c>
      <c r="J44" s="111" t="str">
        <f>IF(ISBLANK(PP.5!CB42)," ",PP.5!CB42)</f>
        <v xml:space="preserve"> </v>
      </c>
    </row>
    <row r="45" spans="1:10" ht="24.6" x14ac:dyDescent="0.5">
      <c r="A45" s="117">
        <f>PP.5!A43</f>
        <v>0</v>
      </c>
      <c r="B45" s="118">
        <f>PP.5!B43</f>
        <v>0</v>
      </c>
      <c r="C45" s="119">
        <f>PP.5!C43</f>
        <v>0</v>
      </c>
      <c r="D45" s="120">
        <f>PP.5!D43</f>
        <v>0</v>
      </c>
      <c r="E45" s="239" t="str">
        <f>IF(ISBLANK(PP.5!D43),"",IF(PP.5!AM43=0,"-",PP.5!V43+PP.5!AM43))</f>
        <v/>
      </c>
      <c r="F45" s="111" t="str">
        <f>IF(ISBLANK(PP.5!D43),"",IF(PP.5!BD43=0,"-",PP.5!BD43))</f>
        <v/>
      </c>
      <c r="G45" s="111" t="str">
        <f>IF(ISBLANK(PP.5!D43),"",IF(PP.5!BY43="-","-",PP.5!BY43))</f>
        <v/>
      </c>
      <c r="H45" s="111" t="str">
        <f>IF(ISBLANK(PP.5!D43),"",IF(PP.5!BZ43="-","-",PP.5!BZ43))</f>
        <v/>
      </c>
      <c r="I45" s="116" t="str">
        <f>IF(ISBLANK(PP.5!D43),"",IF(PP.5!CA43="-","-",PP.5!CA43))</f>
        <v/>
      </c>
      <c r="J45" s="111" t="str">
        <f>IF(ISBLANK(PP.5!CB43)," ",PP.5!CB43)</f>
        <v xml:space="preserve"> </v>
      </c>
    </row>
    <row r="46" spans="1:10" ht="24.6" x14ac:dyDescent="0.5">
      <c r="A46" s="117">
        <f>PP.5!A44</f>
        <v>0</v>
      </c>
      <c r="B46" s="118">
        <f>PP.5!B44</f>
        <v>0</v>
      </c>
      <c r="C46" s="119">
        <f>PP.5!C44</f>
        <v>0</v>
      </c>
      <c r="D46" s="120">
        <f>PP.5!D44</f>
        <v>0</v>
      </c>
      <c r="E46" s="239" t="str">
        <f>IF(ISBLANK(PP.5!D44),"",IF(PP.5!AM44=0,"-",PP.5!V44+PP.5!AM44))</f>
        <v/>
      </c>
      <c r="F46" s="111" t="str">
        <f>IF(ISBLANK(PP.5!D44),"",IF(PP.5!BD44=0,"-",PP.5!BD44))</f>
        <v/>
      </c>
      <c r="G46" s="111" t="str">
        <f>IF(ISBLANK(PP.5!D44),"",IF(PP.5!BY44="-","-",PP.5!BY44))</f>
        <v/>
      </c>
      <c r="H46" s="111" t="str">
        <f>IF(ISBLANK(PP.5!D44),"",IF(PP.5!BZ44="-","-",PP.5!BZ44))</f>
        <v/>
      </c>
      <c r="I46" s="116" t="str">
        <f>IF(ISBLANK(PP.5!D44),"",IF(PP.5!CA44="-","-",PP.5!CA44))</f>
        <v/>
      </c>
      <c r="J46" s="111" t="str">
        <f>IF(ISBLANK(PP.5!CB44)," ",PP.5!CB44)</f>
        <v xml:space="preserve"> </v>
      </c>
    </row>
    <row r="47" spans="1:10" ht="24.6" x14ac:dyDescent="0.5">
      <c r="A47" s="117">
        <f>PP.5!A45</f>
        <v>0</v>
      </c>
      <c r="B47" s="118">
        <f>PP.5!B45</f>
        <v>0</v>
      </c>
      <c r="C47" s="119">
        <f>PP.5!C45</f>
        <v>0</v>
      </c>
      <c r="D47" s="120">
        <f>PP.5!D45</f>
        <v>0</v>
      </c>
      <c r="E47" s="239" t="str">
        <f>IF(ISBLANK(PP.5!D45),"",IF(PP.5!AM45=0,"-",PP.5!V45+PP.5!AM45))</f>
        <v/>
      </c>
      <c r="F47" s="111" t="str">
        <f>IF(ISBLANK(PP.5!D45),"",IF(PP.5!BD45=0,"-",PP.5!BD45))</f>
        <v/>
      </c>
      <c r="G47" s="111" t="str">
        <f>IF(ISBLANK(PP.5!D45),"",IF(PP.5!BY45="-","-",PP.5!BY45))</f>
        <v/>
      </c>
      <c r="H47" s="111" t="str">
        <f>IF(ISBLANK(PP.5!D45),"",IF(PP.5!BZ45="-","-",PP.5!BZ45))</f>
        <v/>
      </c>
      <c r="I47" s="116" t="str">
        <f>IF(ISBLANK(PP.5!D45),"",IF(PP.5!CA45="-","-",PP.5!CA45))</f>
        <v/>
      </c>
      <c r="J47" s="111" t="str">
        <f>IF(ISBLANK(PP.5!CB45)," ",PP.5!CB45)</f>
        <v xml:space="preserve"> </v>
      </c>
    </row>
    <row r="48" spans="1:10" ht="24.6" x14ac:dyDescent="0.5">
      <c r="A48" s="117">
        <f>PP.5!A46</f>
        <v>0</v>
      </c>
      <c r="B48" s="118">
        <f>PP.5!B46</f>
        <v>0</v>
      </c>
      <c r="C48" s="119">
        <f>PP.5!C46</f>
        <v>0</v>
      </c>
      <c r="D48" s="120">
        <f>PP.5!D46</f>
        <v>0</v>
      </c>
      <c r="E48" s="239" t="str">
        <f>IF(ISBLANK(PP.5!D46),"",IF(PP.5!AM46=0,"-",PP.5!V46+PP.5!AM46))</f>
        <v/>
      </c>
      <c r="F48" s="111" t="str">
        <f>IF(ISBLANK(PP.5!D46),"",IF(PP.5!BD46=0,"-",PP.5!BD46))</f>
        <v/>
      </c>
      <c r="G48" s="111" t="str">
        <f>IF(ISBLANK(PP.5!D46),"",IF(PP.5!BY46="-","-",PP.5!BY46))</f>
        <v/>
      </c>
      <c r="H48" s="111" t="str">
        <f>IF(ISBLANK(PP.5!D46),"",IF(PP.5!BZ46="-","-",PP.5!BZ46))</f>
        <v/>
      </c>
      <c r="I48" s="116" t="str">
        <f>IF(ISBLANK(PP.5!D46),"",IF(PP.5!CA46="-","-",PP.5!CA46))</f>
        <v/>
      </c>
      <c r="J48" s="111" t="str">
        <f>IF(ISBLANK(PP.5!CB46)," ",PP.5!CB46)</f>
        <v xml:space="preserve"> </v>
      </c>
    </row>
    <row r="49" spans="1:10" ht="24.6" x14ac:dyDescent="0.5">
      <c r="A49" s="117">
        <f>PP.5!A47</f>
        <v>0</v>
      </c>
      <c r="B49" s="118">
        <f>PP.5!B47</f>
        <v>0</v>
      </c>
      <c r="C49" s="119">
        <f>PP.5!C47</f>
        <v>0</v>
      </c>
      <c r="D49" s="120">
        <f>PP.5!D47</f>
        <v>0</v>
      </c>
      <c r="E49" s="239" t="str">
        <f>IF(ISBLANK(PP.5!D47),"",IF(PP.5!AM47=0,"-",PP.5!V47+PP.5!AM47))</f>
        <v/>
      </c>
      <c r="F49" s="111" t="str">
        <f>IF(ISBLANK(PP.5!D47),"",IF(PP.5!BD47=0,"-",PP.5!BD47))</f>
        <v/>
      </c>
      <c r="G49" s="111" t="str">
        <f>IF(ISBLANK(PP.5!D47),"",IF(PP.5!BY47="-","-",PP.5!BY47))</f>
        <v/>
      </c>
      <c r="H49" s="111" t="str">
        <f>IF(ISBLANK(PP.5!D47),"",IF(PP.5!BZ47="-","-",PP.5!BZ47))</f>
        <v/>
      </c>
      <c r="I49" s="116" t="str">
        <f>IF(ISBLANK(PP.5!D47),"",IF(PP.5!CA47="-","-",PP.5!CA47))</f>
        <v/>
      </c>
      <c r="J49" s="111" t="str">
        <f>IF(ISBLANK(PP.5!CB47)," ",PP.5!CB47)</f>
        <v xml:space="preserve"> </v>
      </c>
    </row>
    <row r="50" spans="1:10" ht="24.6" x14ac:dyDescent="0.5">
      <c r="A50" s="117">
        <f>PP.5!A48</f>
        <v>0</v>
      </c>
      <c r="B50" s="118">
        <f>PP.5!B48</f>
        <v>0</v>
      </c>
      <c r="C50" s="119">
        <f>PP.5!C48</f>
        <v>0</v>
      </c>
      <c r="D50" s="120">
        <f>PP.5!D48</f>
        <v>0</v>
      </c>
      <c r="E50" s="239" t="str">
        <f>IF(ISBLANK(PP.5!D48),"",IF(PP.5!AM48=0,"-",PP.5!V48+PP.5!AM48))</f>
        <v/>
      </c>
      <c r="F50" s="111" t="str">
        <f>IF(ISBLANK(PP.5!D48),"",IF(PP.5!BD48=0,"-",PP.5!BD48))</f>
        <v/>
      </c>
      <c r="G50" s="111" t="str">
        <f>IF(ISBLANK(PP.5!D48),"",IF(PP.5!BY48="-","-",PP.5!BY48))</f>
        <v/>
      </c>
      <c r="H50" s="111" t="str">
        <f>IF(ISBLANK(PP.5!D48),"",IF(PP.5!BZ48="-","-",PP.5!BZ48))</f>
        <v/>
      </c>
      <c r="I50" s="116" t="str">
        <f>IF(ISBLANK(PP.5!D48),"",IF(PP.5!CA48="-","-",PP.5!CA48))</f>
        <v/>
      </c>
      <c r="J50" s="111" t="str">
        <f>IF(ISBLANK(PP.5!CB48)," ",PP.5!CB48)</f>
        <v xml:space="preserve"> </v>
      </c>
    </row>
    <row r="51" spans="1:10" ht="24.6" x14ac:dyDescent="0.5">
      <c r="A51" s="117">
        <f>PP.5!A49</f>
        <v>0</v>
      </c>
      <c r="B51" s="118">
        <f>PP.5!B49</f>
        <v>0</v>
      </c>
      <c r="C51" s="119">
        <f>PP.5!C49</f>
        <v>0</v>
      </c>
      <c r="D51" s="120">
        <f>PP.5!D49</f>
        <v>0</v>
      </c>
      <c r="E51" s="239" t="str">
        <f>IF(ISBLANK(PP.5!D49),"",IF(PP.5!AM49=0,"-",PP.5!V49+PP.5!AM49))</f>
        <v/>
      </c>
      <c r="F51" s="111" t="str">
        <f>IF(ISBLANK(PP.5!D49),"",IF(PP.5!BD49=0,"-",PP.5!BD49))</f>
        <v/>
      </c>
      <c r="G51" s="111" t="str">
        <f>IF(ISBLANK(PP.5!D49),"",IF(PP.5!BY49="-","-",PP.5!BY49))</f>
        <v/>
      </c>
      <c r="H51" s="111" t="str">
        <f>IF(ISBLANK(PP.5!D49),"",IF(PP.5!BZ49="-","-",PP.5!BZ49))</f>
        <v/>
      </c>
      <c r="I51" s="116" t="str">
        <f>IF(ISBLANK(PP.5!D49),"",IF(PP.5!CA49="-","-",PP.5!CA49))</f>
        <v/>
      </c>
      <c r="J51" s="111" t="str">
        <f>IF(ISBLANK(PP.5!CB49)," ",PP.5!CB49)</f>
        <v xml:space="preserve"> </v>
      </c>
    </row>
    <row r="52" spans="1:10" ht="24.6" x14ac:dyDescent="0.5">
      <c r="A52" s="117">
        <f>PP.5!A50</f>
        <v>0</v>
      </c>
      <c r="B52" s="118">
        <f>PP.5!B50</f>
        <v>0</v>
      </c>
      <c r="C52" s="119">
        <f>PP.5!C50</f>
        <v>0</v>
      </c>
      <c r="D52" s="120">
        <f>PP.5!D50</f>
        <v>0</v>
      </c>
      <c r="E52" s="239" t="str">
        <f>IF(ISBLANK(PP.5!D50),"",IF(PP.5!AM50=0,"-",PP.5!V50+PP.5!AM50))</f>
        <v/>
      </c>
      <c r="F52" s="111" t="str">
        <f>IF(ISBLANK(PP.5!D50),"",IF(PP.5!BD50=0,"-",PP.5!BD50))</f>
        <v/>
      </c>
      <c r="G52" s="111" t="str">
        <f>IF(ISBLANK(PP.5!D50),"",IF(PP.5!BY50="-","-",PP.5!BY50))</f>
        <v/>
      </c>
      <c r="H52" s="111" t="str">
        <f>IF(ISBLANK(PP.5!D50),"",IF(PP.5!BZ50="-","-",PP.5!BZ50))</f>
        <v/>
      </c>
      <c r="I52" s="116" t="str">
        <f>IF(ISBLANK(PP.5!D50),"",IF(PP.5!CA50="-","-",PP.5!CA50))</f>
        <v/>
      </c>
      <c r="J52" s="111" t="str">
        <f>IF(ISBLANK(PP.5!CB50)," ",PP.5!CB50)</f>
        <v xml:space="preserve"> </v>
      </c>
    </row>
    <row r="53" spans="1:10" ht="24.6" x14ac:dyDescent="0.5">
      <c r="A53" s="117">
        <f>PP.5!A51</f>
        <v>0</v>
      </c>
      <c r="B53" s="118">
        <f>PP.5!B51</f>
        <v>0</v>
      </c>
      <c r="C53" s="119">
        <f>PP.5!C51</f>
        <v>0</v>
      </c>
      <c r="D53" s="120">
        <f>PP.5!D51</f>
        <v>0</v>
      </c>
      <c r="E53" s="239" t="str">
        <f>IF(ISBLANK(PP.5!D51),"",IF(PP.5!AM51=0,"-",PP.5!V51+PP.5!AM51))</f>
        <v/>
      </c>
      <c r="F53" s="111" t="str">
        <f>IF(ISBLANK(PP.5!D51),"",IF(PP.5!BD51=0,"-",PP.5!BD51))</f>
        <v/>
      </c>
      <c r="G53" s="111" t="str">
        <f>IF(ISBLANK(PP.5!D51),"",IF(PP.5!BY51="-","-",PP.5!BY51))</f>
        <v/>
      </c>
      <c r="H53" s="111" t="str">
        <f>IF(ISBLANK(PP.5!D51),"",IF(PP.5!BZ51="-","-",PP.5!BZ51))</f>
        <v/>
      </c>
      <c r="I53" s="116" t="str">
        <f>IF(ISBLANK(PP.5!D51),"",IF(PP.5!CA51="-","-",PP.5!CA51))</f>
        <v/>
      </c>
      <c r="J53" s="111" t="str">
        <f>IF(ISBLANK(PP.5!CB51)," ",PP.5!CB51)</f>
        <v xml:space="preserve"> </v>
      </c>
    </row>
    <row r="54" spans="1:10" ht="27" x14ac:dyDescent="0.5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ht="27" x14ac:dyDescent="0.5">
      <c r="A55" s="11"/>
      <c r="B55" s="11"/>
      <c r="C55" s="11"/>
      <c r="D55" s="121" t="s">
        <v>40</v>
      </c>
      <c r="E55" s="252">
        <f t="shared" ref="E55:I55" si="0">SUM(E9:E53)</f>
        <v>0</v>
      </c>
      <c r="F55" s="252">
        <f t="shared" si="0"/>
        <v>0</v>
      </c>
      <c r="G55" s="252">
        <f t="shared" si="0"/>
        <v>0</v>
      </c>
      <c r="H55" s="252">
        <f t="shared" si="0"/>
        <v>0</v>
      </c>
      <c r="I55" s="252">
        <f t="shared" si="0"/>
        <v>0</v>
      </c>
      <c r="J55" s="11"/>
    </row>
    <row r="56" spans="1:10" ht="27" x14ac:dyDescent="0.5">
      <c r="A56" s="11"/>
      <c r="B56" s="11"/>
      <c r="C56" s="11"/>
      <c r="D56" s="121" t="s">
        <v>80</v>
      </c>
      <c r="E56" s="15">
        <f>'General information'!B16</f>
        <v>0</v>
      </c>
      <c r="F56" s="15">
        <f>'General information'!B17</f>
        <v>0</v>
      </c>
      <c r="G56" s="15">
        <f>'General information'!B17</f>
        <v>0</v>
      </c>
      <c r="H56" s="15">
        <f>cover!A26</f>
        <v>0</v>
      </c>
      <c r="I56" s="15">
        <f>cover!A26</f>
        <v>0</v>
      </c>
      <c r="J56" s="11"/>
    </row>
    <row r="57" spans="1:10" ht="27" x14ac:dyDescent="0.5">
      <c r="A57" s="11"/>
      <c r="B57" s="11"/>
      <c r="C57" s="11"/>
      <c r="D57" s="121" t="s">
        <v>28</v>
      </c>
      <c r="E57" s="253" t="e">
        <f t="shared" ref="E57:H57" si="1">E55/E56</f>
        <v>#DIV/0!</v>
      </c>
      <c r="F57" s="253" t="e">
        <f t="shared" si="1"/>
        <v>#DIV/0!</v>
      </c>
      <c r="G57" s="253" t="e">
        <f t="shared" si="1"/>
        <v>#DIV/0!</v>
      </c>
      <c r="H57" s="253" t="e">
        <f t="shared" si="1"/>
        <v>#DIV/0!</v>
      </c>
      <c r="I57" s="253" t="e">
        <f>I55/I56</f>
        <v>#DIV/0!</v>
      </c>
      <c r="J57" s="11"/>
    </row>
    <row r="58" spans="1:10" ht="27" x14ac:dyDescent="0.5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ht="27" x14ac:dyDescent="0.5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 ht="27" x14ac:dyDescent="0.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ht="27" x14ac:dyDescent="0.5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 ht="27" x14ac:dyDescent="0.5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 ht="27" x14ac:dyDescent="0.5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ht="27" x14ac:dyDescent="0.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ht="27" x14ac:dyDescent="0.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ht="27" x14ac:dyDescent="0.5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ht="27" x14ac:dyDescent="0.5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ht="27" x14ac:dyDescent="0.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ht="27" x14ac:dyDescent="0.5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ht="27" x14ac:dyDescent="0.5">
      <c r="A70" s="11"/>
      <c r="B70" s="11"/>
      <c r="C70" s="11"/>
      <c r="D70" s="11"/>
      <c r="E70" s="11"/>
      <c r="F70" s="11"/>
      <c r="G70" s="11"/>
      <c r="H70" s="11"/>
      <c r="I70" s="11"/>
      <c r="J70" s="11"/>
    </row>
  </sheetData>
  <sheetProtection algorithmName="SHA-512" hashValue="Bgc92uDwU8LKli3DlF862VAHATgw6wTZ32bgdzIZ9FM6ZFeYYOwWnBB86KTgIFhBIzYH5ws40Nd+Lo6UIQFVmQ==" saltValue="32rgOSbgKVaEip77Jd+Fdg==" spinCount="100000" sheet="1" objects="1" scenarios="1"/>
  <mergeCells count="12">
    <mergeCell ref="A1:J1"/>
    <mergeCell ref="A2:J2"/>
    <mergeCell ref="A3:J3"/>
    <mergeCell ref="A4:D4"/>
    <mergeCell ref="A5:A8"/>
    <mergeCell ref="C5:C8"/>
    <mergeCell ref="D5:D8"/>
    <mergeCell ref="I5:I7"/>
    <mergeCell ref="J5:J8"/>
    <mergeCell ref="E4:J4"/>
    <mergeCell ref="H5:H6"/>
    <mergeCell ref="E5:G6"/>
  </mergeCells>
  <pageMargins left="0.9055118110236221" right="0.70866141732283472" top="0.74803149606299213" bottom="0.74803149606299213" header="0.31496062992125984" footer="0.31496062992125984"/>
  <pageSetup paperSize="5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"/>
  <sheetViews>
    <sheetView view="pageBreakPreview" zoomScaleNormal="100" zoomScaleSheetLayoutView="100" workbookViewId="0">
      <selection activeCell="A3" sqref="A3:G3"/>
    </sheetView>
  </sheetViews>
  <sheetFormatPr defaultColWidth="8.09765625" defaultRowHeight="14.25" customHeight="1" x14ac:dyDescent="0.55000000000000004"/>
  <cols>
    <col min="1" max="1" width="13.19921875" style="125" bestFit="1" customWidth="1"/>
    <col min="2" max="2" width="8" style="125" bestFit="1" customWidth="1"/>
    <col min="3" max="4" width="5.69921875" style="125" bestFit="1" customWidth="1"/>
    <col min="5" max="5" width="4.19921875" style="125" customWidth="1"/>
    <col min="6" max="6" width="26.69921875" style="125" bestFit="1" customWidth="1"/>
    <col min="7" max="7" width="8.09765625" style="125"/>
    <col min="8" max="8" width="6.19921875" style="125" bestFit="1" customWidth="1"/>
    <col min="9" max="9" width="2.3984375" style="125" bestFit="1" customWidth="1"/>
    <col min="10" max="16384" width="8.09765625" style="125"/>
  </cols>
  <sheetData>
    <row r="1" spans="1:9" ht="18.600000000000001" x14ac:dyDescent="0.55000000000000004">
      <c r="A1" s="386" t="s">
        <v>20</v>
      </c>
      <c r="B1" s="386"/>
      <c r="C1" s="386"/>
      <c r="D1" s="386"/>
      <c r="E1" s="386"/>
      <c r="F1" s="386"/>
      <c r="G1" s="386"/>
      <c r="H1" s="124"/>
      <c r="I1" s="124"/>
    </row>
    <row r="2" spans="1:9" ht="18.600000000000001" x14ac:dyDescent="0.55000000000000004">
      <c r="A2" s="387" t="str">
        <f>'General information'!B6</f>
        <v>Primary 6/4</v>
      </c>
      <c r="B2" s="387"/>
      <c r="C2" s="387"/>
      <c r="D2" s="387"/>
      <c r="E2" s="387"/>
      <c r="F2" s="387"/>
      <c r="G2" s="387"/>
      <c r="H2" s="124"/>
      <c r="I2" s="124"/>
    </row>
    <row r="3" spans="1:9" ht="18.600000000000001" x14ac:dyDescent="0.55000000000000004">
      <c r="A3" s="387" t="str">
        <f>"Subject Code: "&amp;'General information'!B8&amp;"   Subject: "&amp;'General information'!B9&amp;" Teacher  "&amp;'General information'!B11</f>
        <v xml:space="preserve">Subject Code:    Subject:  Teacher  </v>
      </c>
      <c r="B3" s="387"/>
      <c r="C3" s="387"/>
      <c r="D3" s="387"/>
      <c r="E3" s="387"/>
      <c r="F3" s="387"/>
      <c r="G3" s="387"/>
      <c r="H3" s="238"/>
      <c r="I3" s="238"/>
    </row>
    <row r="4" spans="1:9" ht="19.2" thickBot="1" x14ac:dyDescent="0.6">
      <c r="A4" s="390" t="s">
        <v>91</v>
      </c>
      <c r="B4" s="390"/>
      <c r="C4" s="390"/>
      <c r="D4" s="390"/>
      <c r="E4" s="390"/>
      <c r="F4" s="390"/>
      <c r="G4" s="390"/>
      <c r="H4" s="390"/>
      <c r="I4" s="124"/>
    </row>
    <row r="5" spans="1:9" ht="19.2" thickBot="1" x14ac:dyDescent="0.6">
      <c r="A5" s="391" t="s">
        <v>81</v>
      </c>
      <c r="B5" s="392"/>
      <c r="C5" s="392"/>
      <c r="D5" s="126"/>
      <c r="E5" s="123"/>
      <c r="F5" s="127" t="s">
        <v>83</v>
      </c>
      <c r="G5" s="128"/>
      <c r="H5" s="129"/>
      <c r="I5" s="130"/>
    </row>
    <row r="6" spans="1:9" ht="23.4" thickBot="1" x14ac:dyDescent="0.6">
      <c r="A6" s="131" t="s">
        <v>7</v>
      </c>
      <c r="B6" s="132" t="s">
        <v>82</v>
      </c>
      <c r="C6" s="133" t="s">
        <v>26</v>
      </c>
      <c r="D6" s="134" t="s">
        <v>64</v>
      </c>
      <c r="E6" s="123"/>
      <c r="F6" s="135" t="s">
        <v>71</v>
      </c>
      <c r="G6" s="136" t="s">
        <v>82</v>
      </c>
      <c r="H6" s="137" t="s">
        <v>26</v>
      </c>
      <c r="I6" s="124"/>
    </row>
    <row r="7" spans="1:9" ht="18.600000000000001" x14ac:dyDescent="0.55000000000000004">
      <c r="A7" s="138">
        <v>0</v>
      </c>
      <c r="B7" s="139">
        <f>COUNTIF(PP.5!$CB$7:$CB$55,"0")</f>
        <v>0</v>
      </c>
      <c r="C7" s="140" t="e">
        <f>B7/$B$15*100</f>
        <v>#DIV/0!</v>
      </c>
      <c r="D7" s="141">
        <f>A7*B7</f>
        <v>0</v>
      </c>
      <c r="E7" s="123"/>
      <c r="F7" s="142" t="s">
        <v>84</v>
      </c>
      <c r="G7" s="143">
        <f>COUNTIF(PP.5!CM7:CM55,"3")</f>
        <v>0</v>
      </c>
      <c r="H7" s="144" t="e">
        <f>G7/G10*100</f>
        <v>#DIV/0!</v>
      </c>
      <c r="I7" s="124"/>
    </row>
    <row r="8" spans="1:9" ht="18.600000000000001" x14ac:dyDescent="0.55000000000000004">
      <c r="A8" s="138">
        <v>1</v>
      </c>
      <c r="B8" s="139">
        <f>COUNTIF(PP.5!$CB$7:$CB$55,"1")</f>
        <v>0</v>
      </c>
      <c r="C8" s="140" t="e">
        <f t="shared" ref="C8:C14" si="0">B8/$B$15*100</f>
        <v>#DIV/0!</v>
      </c>
      <c r="D8" s="141">
        <f t="shared" ref="D8:D14" si="1">A8*B8</f>
        <v>0</v>
      </c>
      <c r="E8" s="123"/>
      <c r="F8" s="145" t="s">
        <v>85</v>
      </c>
      <c r="G8" s="143">
        <f>COUNTIF(PP.5!CM7:CM55,"2")</f>
        <v>0</v>
      </c>
      <c r="H8" s="144" t="e">
        <f>G8/G10*100</f>
        <v>#DIV/0!</v>
      </c>
      <c r="I8" s="124"/>
    </row>
    <row r="9" spans="1:9" ht="19.2" thickBot="1" x14ac:dyDescent="0.6">
      <c r="A9" s="138">
        <v>1.5</v>
      </c>
      <c r="B9" s="139">
        <f>COUNTIF(PP.5!$CB$7:$CB$55,"1.5")</f>
        <v>0</v>
      </c>
      <c r="C9" s="140" t="e">
        <f t="shared" si="0"/>
        <v>#DIV/0!</v>
      </c>
      <c r="D9" s="141">
        <f t="shared" si="1"/>
        <v>0</v>
      </c>
      <c r="E9" s="123"/>
      <c r="F9" s="146" t="s">
        <v>86</v>
      </c>
      <c r="G9" s="147">
        <f>COUNTIF(PP.5!CM7:CM55,"1")</f>
        <v>0</v>
      </c>
      <c r="H9" s="148" t="e">
        <f>G9/G10*100</f>
        <v>#DIV/0!</v>
      </c>
      <c r="I9" s="124"/>
    </row>
    <row r="10" spans="1:9" ht="19.2" thickBot="1" x14ac:dyDescent="0.6">
      <c r="A10" s="138">
        <v>2</v>
      </c>
      <c r="B10" s="139">
        <f>COUNTIF(PP.5!$CB$7:$CB$55,"2")</f>
        <v>0</v>
      </c>
      <c r="C10" s="140" t="e">
        <f t="shared" si="0"/>
        <v>#DIV/0!</v>
      </c>
      <c r="D10" s="141">
        <f t="shared" si="1"/>
        <v>0</v>
      </c>
      <c r="E10" s="123"/>
      <c r="F10" s="149" t="s">
        <v>80</v>
      </c>
      <c r="G10" s="150">
        <f>SUM(G7:G9)</f>
        <v>0</v>
      </c>
      <c r="H10" s="151" t="e">
        <f>SUM(H7:H9)</f>
        <v>#DIV/0!</v>
      </c>
      <c r="I10" s="152"/>
    </row>
    <row r="11" spans="1:9" ht="19.2" thickBot="1" x14ac:dyDescent="0.6">
      <c r="A11" s="138">
        <v>2.5</v>
      </c>
      <c r="B11" s="139">
        <f>COUNTIF(PP.5!$CB$7:$CB$55,"2.5")</f>
        <v>0</v>
      </c>
      <c r="C11" s="140" t="e">
        <f t="shared" si="0"/>
        <v>#DIV/0!</v>
      </c>
      <c r="D11" s="141">
        <f t="shared" si="1"/>
        <v>0</v>
      </c>
      <c r="E11" s="123"/>
      <c r="F11"/>
      <c r="G11" s="124"/>
      <c r="H11" s="124"/>
      <c r="I11" s="124"/>
    </row>
    <row r="12" spans="1:9" ht="19.2" thickBot="1" x14ac:dyDescent="0.6">
      <c r="A12" s="138">
        <v>3</v>
      </c>
      <c r="B12" s="139">
        <f>COUNTIF(PP.5!$CB$7:$CB$55,"3")</f>
        <v>0</v>
      </c>
      <c r="C12" s="140" t="e">
        <f t="shared" si="0"/>
        <v>#DIV/0!</v>
      </c>
      <c r="D12" s="141">
        <f t="shared" si="1"/>
        <v>0</v>
      </c>
      <c r="E12" s="123"/>
      <c r="F12" s="153" t="s">
        <v>89</v>
      </c>
      <c r="G12" s="154"/>
      <c r="H12" s="155"/>
      <c r="I12" s="124"/>
    </row>
    <row r="13" spans="1:9" ht="23.4" thickBot="1" x14ac:dyDescent="0.6">
      <c r="A13" s="138">
        <v>3.5</v>
      </c>
      <c r="B13" s="139">
        <f>COUNTIF(PP.5!$CB$7:$CB$55,"3.5")</f>
        <v>0</v>
      </c>
      <c r="C13" s="140" t="e">
        <f t="shared" si="0"/>
        <v>#DIV/0!</v>
      </c>
      <c r="D13" s="141">
        <f t="shared" si="1"/>
        <v>0</v>
      </c>
      <c r="E13" s="156">
        <f>SUM(B7:B14)</f>
        <v>0</v>
      </c>
      <c r="F13" s="157" t="s">
        <v>71</v>
      </c>
      <c r="G13" s="158" t="s">
        <v>82</v>
      </c>
      <c r="H13" s="159" t="s">
        <v>26</v>
      </c>
      <c r="I13" s="124"/>
    </row>
    <row r="14" spans="1:9" ht="19.2" thickBot="1" x14ac:dyDescent="0.6">
      <c r="A14" s="160">
        <v>4</v>
      </c>
      <c r="B14" s="139">
        <f>COUNTIF(PP.5!$CB$7:$CB$55,"4")</f>
        <v>0</v>
      </c>
      <c r="C14" s="140" t="e">
        <f t="shared" si="0"/>
        <v>#DIV/0!</v>
      </c>
      <c r="D14" s="141">
        <f t="shared" si="1"/>
        <v>0</v>
      </c>
      <c r="E14" s="156">
        <f>SUM(D7:D14)</f>
        <v>0</v>
      </c>
      <c r="F14" s="161" t="s">
        <v>84</v>
      </c>
      <c r="G14" s="162">
        <f>COUNTIF(PP.5!CT7:CT55,"3")</f>
        <v>0</v>
      </c>
      <c r="H14" s="163" t="e">
        <f>G14/G17*100</f>
        <v>#DIV/0!</v>
      </c>
      <c r="I14" s="124"/>
    </row>
    <row r="15" spans="1:9" ht="19.2" thickBot="1" x14ac:dyDescent="0.6">
      <c r="A15" s="164" t="s">
        <v>80</v>
      </c>
      <c r="B15" s="165">
        <f>SUM(B7:B14)</f>
        <v>0</v>
      </c>
      <c r="C15" s="166" t="e">
        <f>E13/G29*100</f>
        <v>#DIV/0!</v>
      </c>
      <c r="D15" s="167" t="e">
        <f>E14/E15*100</f>
        <v>#DIV/0!</v>
      </c>
      <c r="E15" s="123">
        <f>B15*A14</f>
        <v>0</v>
      </c>
      <c r="F15" s="168" t="s">
        <v>85</v>
      </c>
      <c r="G15" s="169">
        <f>COUNTIF(PP.5!CT7:CT55,"2")</f>
        <v>0</v>
      </c>
      <c r="H15" s="144" t="e">
        <f>G15/G17*100</f>
        <v>#DIV/0!</v>
      </c>
      <c r="I15" s="124"/>
    </row>
    <row r="16" spans="1:9" ht="19.2" thickBot="1" x14ac:dyDescent="0.6">
      <c r="A16" s="122"/>
      <c r="B16" s="122"/>
      <c r="C16" s="122"/>
      <c r="D16" s="122"/>
      <c r="E16" s="123"/>
      <c r="F16" s="170" t="s">
        <v>86</v>
      </c>
      <c r="G16" s="171">
        <f>COUNTIF(PP.5!CT7:CT55,"1")</f>
        <v>0</v>
      </c>
      <c r="H16" s="148" t="e">
        <f>G16/G17*100</f>
        <v>#DIV/0!</v>
      </c>
      <c r="I16" s="124"/>
    </row>
    <row r="17" spans="1:9" ht="19.2" thickBot="1" x14ac:dyDescent="0.6">
      <c r="A17" s="393"/>
      <c r="B17" s="394"/>
      <c r="C17" s="394"/>
      <c r="D17" s="395"/>
      <c r="E17" s="172"/>
      <c r="F17" s="173" t="s">
        <v>80</v>
      </c>
      <c r="G17" s="174">
        <f>SUM(G14:G16)</f>
        <v>0</v>
      </c>
      <c r="H17" s="175" t="e">
        <f>SUM(H14:H16)</f>
        <v>#DIV/0!</v>
      </c>
      <c r="I17" s="124"/>
    </row>
    <row r="18" spans="1:9" ht="19.2" thickBot="1" x14ac:dyDescent="0.6">
      <c r="A18" s="396"/>
      <c r="B18" s="397"/>
      <c r="C18" s="398"/>
      <c r="D18" s="176"/>
    </row>
    <row r="19" spans="1:9" ht="19.2" thickBot="1" x14ac:dyDescent="0.6">
      <c r="A19" s="396"/>
      <c r="B19" s="397"/>
      <c r="C19" s="398"/>
      <c r="D19" s="176"/>
      <c r="F19" s="153" t="s">
        <v>90</v>
      </c>
      <c r="G19" s="154"/>
      <c r="H19" s="155"/>
    </row>
    <row r="20" spans="1:9" ht="23.4" thickBot="1" x14ac:dyDescent="0.6">
      <c r="A20" s="396"/>
      <c r="B20" s="397"/>
      <c r="C20" s="398"/>
      <c r="D20" s="177"/>
      <c r="F20" s="178" t="s">
        <v>87</v>
      </c>
      <c r="G20" s="179" t="s">
        <v>82</v>
      </c>
      <c r="H20" s="180" t="s">
        <v>26</v>
      </c>
    </row>
    <row r="21" spans="1:9" ht="19.2" thickBot="1" x14ac:dyDescent="0.6">
      <c r="A21" s="403"/>
      <c r="B21" s="404"/>
      <c r="C21" s="404"/>
      <c r="D21" s="181"/>
      <c r="F21" s="161" t="s">
        <v>84</v>
      </c>
      <c r="G21" s="182">
        <f>COUNTIF(PP.5!DA7:DA55,"3")</f>
        <v>0</v>
      </c>
      <c r="H21" s="163" t="e">
        <f>G21/G24*100</f>
        <v>#DIV/0!</v>
      </c>
    </row>
    <row r="22" spans="1:9" ht="18.600000000000001" x14ac:dyDescent="0.55000000000000004">
      <c r="A22" s="183"/>
      <c r="B22" s="183"/>
      <c r="C22" s="183"/>
      <c r="D22" s="184"/>
      <c r="F22" s="168" t="s">
        <v>85</v>
      </c>
      <c r="G22" s="143">
        <f>COUNTIF(PP.5!DA7:DA55,"2")</f>
        <v>0</v>
      </c>
      <c r="H22" s="144" t="e">
        <f>G22/G24*100</f>
        <v>#DIV/0!</v>
      </c>
    </row>
    <row r="23" spans="1:9" ht="19.2" thickBot="1" x14ac:dyDescent="0.6">
      <c r="A23" s="183"/>
      <c r="B23" s="183"/>
      <c r="C23" s="183"/>
      <c r="D23" s="184"/>
      <c r="F23" s="170" t="s">
        <v>86</v>
      </c>
      <c r="G23" s="147">
        <f>COUNTIF(PP.5!DA7:DA55,"1")</f>
        <v>0</v>
      </c>
      <c r="H23" s="148" t="e">
        <f>G23/G24*100</f>
        <v>#DIV/0!</v>
      </c>
    </row>
    <row r="24" spans="1:9" ht="19.2" thickBot="1" x14ac:dyDescent="0.6">
      <c r="A24" s="183"/>
      <c r="B24" s="183"/>
      <c r="C24" s="183"/>
      <c r="D24" s="184"/>
      <c r="E24" s="185"/>
      <c r="F24" s="186" t="s">
        <v>80</v>
      </c>
      <c r="G24" s="187">
        <f>SUM(G21:G23)</f>
        <v>0</v>
      </c>
      <c r="H24" s="188" t="e">
        <f>SUM(H21:H23)</f>
        <v>#DIV/0!</v>
      </c>
    </row>
    <row r="25" spans="1:9" ht="18.600000000000001" x14ac:dyDescent="0.55000000000000004">
      <c r="A25" s="183"/>
      <c r="B25" s="183"/>
      <c r="C25" s="183"/>
      <c r="D25" s="184"/>
      <c r="F25" s="183"/>
      <c r="G25" s="183"/>
    </row>
    <row r="26" spans="1:9" ht="19.2" thickBot="1" x14ac:dyDescent="0.6">
      <c r="A26" s="183"/>
      <c r="B26" s="183"/>
      <c r="C26" s="183"/>
      <c r="D26" s="184"/>
      <c r="E26" s="189"/>
      <c r="F26" s="190"/>
      <c r="G26" s="190"/>
      <c r="H26" s="189"/>
    </row>
    <row r="27" spans="1:9" ht="18.600000000000001" x14ac:dyDescent="0.55000000000000004">
      <c r="A27" s="183"/>
      <c r="B27" s="183"/>
      <c r="C27" s="183"/>
      <c r="D27" s="191"/>
      <c r="E27" s="399" t="s">
        <v>82</v>
      </c>
      <c r="F27" s="400"/>
      <c r="G27" s="192">
        <f>COUNTA(PP.5!D7:D55)</f>
        <v>0</v>
      </c>
      <c r="H27" s="193"/>
    </row>
    <row r="28" spans="1:9" ht="19.2" thickBot="1" x14ac:dyDescent="0.6">
      <c r="A28" s="183"/>
      <c r="B28" s="183"/>
      <c r="C28" s="183"/>
      <c r="D28" s="191"/>
      <c r="E28" s="401" t="s">
        <v>88</v>
      </c>
      <c r="F28" s="402"/>
      <c r="G28" s="194">
        <f>COUNTIF(PP.5!CB7:CB55,"-")</f>
        <v>0</v>
      </c>
      <c r="H28" s="195"/>
    </row>
    <row r="29" spans="1:9" ht="19.2" thickBot="1" x14ac:dyDescent="0.6">
      <c r="A29" s="183"/>
      <c r="B29" s="183"/>
      <c r="C29" s="183"/>
      <c r="D29" s="191"/>
      <c r="E29" s="388" t="s">
        <v>80</v>
      </c>
      <c r="F29" s="389"/>
      <c r="G29" s="196">
        <f>G27-G28</f>
        <v>0</v>
      </c>
      <c r="H29" s="197"/>
    </row>
    <row r="30" spans="1:9" ht="18.600000000000001" x14ac:dyDescent="0.55000000000000004">
      <c r="A30" s="183"/>
      <c r="B30" s="183"/>
      <c r="C30" s="183"/>
      <c r="D30" s="184"/>
      <c r="F30" s="183"/>
      <c r="G30" s="183"/>
    </row>
  </sheetData>
  <sheetProtection algorithmName="SHA-512" hashValue="Lp4u6SAa6qLNdYE8Lij0q2bEf5EF8zkimPNqcK2Yp+f/L/DQYkh4E6YY2nYG0pwv9hoxH1l/0kG1IXCPL0c7JA==" saltValue="/qFlwhqSoDj50tdCdNEm2g==" spinCount="100000" sheet="1" objects="1" scenarios="1"/>
  <mergeCells count="13">
    <mergeCell ref="A1:G1"/>
    <mergeCell ref="A2:G2"/>
    <mergeCell ref="A3:G3"/>
    <mergeCell ref="E29:F29"/>
    <mergeCell ref="A4:H4"/>
    <mergeCell ref="A5:C5"/>
    <mergeCell ref="A17:D17"/>
    <mergeCell ref="A18:C18"/>
    <mergeCell ref="A19:C19"/>
    <mergeCell ref="E27:F27"/>
    <mergeCell ref="A20:C20"/>
    <mergeCell ref="E28:F28"/>
    <mergeCell ref="A21:C21"/>
  </mergeCells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4" sqref="A4:F4"/>
    </sheetView>
  </sheetViews>
  <sheetFormatPr defaultColWidth="9" defaultRowHeight="21" x14ac:dyDescent="0.25"/>
  <cols>
    <col min="1" max="1" width="4.59765625" style="199" customWidth="1"/>
    <col min="2" max="2" width="10" style="199" customWidth="1"/>
    <col min="3" max="3" width="25.59765625" style="199" customWidth="1"/>
    <col min="4" max="34" width="4" style="215" customWidth="1"/>
    <col min="35" max="35" width="4.59765625" style="215" customWidth="1"/>
    <col min="36" max="36" width="4.69921875" style="216" customWidth="1"/>
    <col min="37" max="37" width="5.69921875" style="216" customWidth="1"/>
    <col min="38" max="16384" width="9" style="199"/>
  </cols>
  <sheetData>
    <row r="1" spans="1:46" ht="30.75" customHeight="1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198"/>
    </row>
    <row r="2" spans="1:46" ht="24" customHeight="1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  <c r="AL2" s="200"/>
    </row>
    <row r="3" spans="1:46" ht="24" customHeight="1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200"/>
    </row>
    <row r="4" spans="1:46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13"/>
      <c r="AD4" s="414"/>
      <c r="AE4" s="414"/>
      <c r="AF4" s="414"/>
      <c r="AG4" s="414"/>
      <c r="AH4" s="414"/>
      <c r="AI4" s="414"/>
      <c r="AJ4" s="414"/>
      <c r="AK4" s="414"/>
      <c r="AL4" s="467"/>
      <c r="AM4" s="201"/>
      <c r="AN4" s="201"/>
      <c r="AO4" s="201"/>
      <c r="AP4" s="201"/>
      <c r="AQ4" s="201"/>
      <c r="AR4" s="201"/>
      <c r="AS4" s="201"/>
      <c r="AT4" s="201"/>
    </row>
    <row r="5" spans="1:46" ht="14.25" customHeight="1" x14ac:dyDescent="0.25">
      <c r="A5" s="424" t="s">
        <v>36</v>
      </c>
      <c r="B5" s="427" t="s">
        <v>73</v>
      </c>
      <c r="C5" s="424" t="s">
        <v>38</v>
      </c>
      <c r="D5" s="432" t="s">
        <v>92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2" t="str">
        <f>D5</f>
        <v>May</v>
      </c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8"/>
    </row>
    <row r="6" spans="1:46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4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9"/>
    </row>
    <row r="7" spans="1:46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40"/>
    </row>
    <row r="8" spans="1:46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115">
        <v>31</v>
      </c>
      <c r="AI8" s="430" t="s">
        <v>93</v>
      </c>
      <c r="AJ8" s="409" t="s">
        <v>94</v>
      </c>
      <c r="AK8" s="411" t="s">
        <v>95</v>
      </c>
    </row>
    <row r="9" spans="1:46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431"/>
      <c r="AJ9" s="410"/>
      <c r="AK9" s="412"/>
    </row>
    <row r="10" spans="1:46" ht="16.2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26">
        <f>COUNTIF(D10:AH10,"Ab")</f>
        <v>0</v>
      </c>
      <c r="AJ10" s="227">
        <f>COUNTIF(D10:AH10,"Le")</f>
        <v>0</v>
      </c>
      <c r="AK10" s="221">
        <f>COUNTIF(D10:AH10,"Pre")</f>
        <v>0</v>
      </c>
    </row>
    <row r="11" spans="1:46" ht="16.2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26">
        <f t="shared" ref="AI11:AI55" si="0">COUNTIF(D11:AH11,"Ab")</f>
        <v>0</v>
      </c>
      <c r="AJ11" s="227">
        <f t="shared" ref="AJ11:AJ55" si="1">COUNTIF(D11:AH11,"Le")</f>
        <v>0</v>
      </c>
      <c r="AK11" s="221">
        <f t="shared" ref="AK11:AK55" si="2">COUNTIF(D11:AH11,"Pre")</f>
        <v>0</v>
      </c>
    </row>
    <row r="12" spans="1:46" ht="16.2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26">
        <f t="shared" si="0"/>
        <v>0</v>
      </c>
      <c r="AJ12" s="227">
        <f t="shared" si="1"/>
        <v>0</v>
      </c>
      <c r="AK12" s="221">
        <f t="shared" si="2"/>
        <v>0</v>
      </c>
    </row>
    <row r="13" spans="1:46" ht="16.2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26">
        <f t="shared" si="0"/>
        <v>0</v>
      </c>
      <c r="AJ13" s="227">
        <f t="shared" si="1"/>
        <v>0</v>
      </c>
      <c r="AK13" s="221">
        <f t="shared" si="2"/>
        <v>0</v>
      </c>
    </row>
    <row r="14" spans="1:46" ht="16.2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26">
        <f t="shared" si="0"/>
        <v>0</v>
      </c>
      <c r="AJ14" s="227">
        <f t="shared" si="1"/>
        <v>0</v>
      </c>
      <c r="AK14" s="221">
        <f t="shared" si="2"/>
        <v>0</v>
      </c>
    </row>
    <row r="15" spans="1:46" ht="16.2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26">
        <f t="shared" si="0"/>
        <v>0</v>
      </c>
      <c r="AJ15" s="227">
        <f t="shared" si="1"/>
        <v>0</v>
      </c>
      <c r="AK15" s="221">
        <f t="shared" si="2"/>
        <v>0</v>
      </c>
    </row>
    <row r="16" spans="1:46" ht="16.2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26">
        <f t="shared" si="0"/>
        <v>0</v>
      </c>
      <c r="AJ16" s="227">
        <f t="shared" si="1"/>
        <v>0</v>
      </c>
      <c r="AK16" s="221">
        <f t="shared" si="2"/>
        <v>0</v>
      </c>
    </row>
    <row r="17" spans="1:37" ht="16.2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26">
        <f t="shared" si="0"/>
        <v>0</v>
      </c>
      <c r="AJ17" s="227">
        <f t="shared" si="1"/>
        <v>0</v>
      </c>
      <c r="AK17" s="221">
        <f t="shared" si="2"/>
        <v>0</v>
      </c>
    </row>
    <row r="18" spans="1:37" ht="16.2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26">
        <f t="shared" si="0"/>
        <v>0</v>
      </c>
      <c r="AJ18" s="227">
        <f t="shared" si="1"/>
        <v>0</v>
      </c>
      <c r="AK18" s="221">
        <f t="shared" si="2"/>
        <v>0</v>
      </c>
    </row>
    <row r="19" spans="1:37" ht="16.2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26">
        <f t="shared" si="0"/>
        <v>0</v>
      </c>
      <c r="AJ19" s="227">
        <f t="shared" si="1"/>
        <v>0</v>
      </c>
      <c r="AK19" s="221">
        <f t="shared" si="2"/>
        <v>0</v>
      </c>
    </row>
    <row r="20" spans="1:37" ht="16.2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26">
        <f t="shared" si="0"/>
        <v>0</v>
      </c>
      <c r="AJ20" s="227">
        <f t="shared" si="1"/>
        <v>0</v>
      </c>
      <c r="AK20" s="221">
        <f t="shared" si="2"/>
        <v>0</v>
      </c>
    </row>
    <row r="21" spans="1:37" ht="16.2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26">
        <f t="shared" si="0"/>
        <v>0</v>
      </c>
      <c r="AJ21" s="227">
        <f t="shared" si="1"/>
        <v>0</v>
      </c>
      <c r="AK21" s="221">
        <f t="shared" si="2"/>
        <v>0</v>
      </c>
    </row>
    <row r="22" spans="1:37" ht="16.2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26">
        <f t="shared" si="0"/>
        <v>0</v>
      </c>
      <c r="AJ22" s="227">
        <f t="shared" si="1"/>
        <v>0</v>
      </c>
      <c r="AK22" s="221">
        <f t="shared" si="2"/>
        <v>0</v>
      </c>
    </row>
    <row r="23" spans="1:37" ht="16.2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26">
        <f t="shared" si="0"/>
        <v>0</v>
      </c>
      <c r="AJ23" s="227">
        <f t="shared" si="1"/>
        <v>0</v>
      </c>
      <c r="AK23" s="221">
        <f t="shared" si="2"/>
        <v>0</v>
      </c>
    </row>
    <row r="24" spans="1:37" ht="16.2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26">
        <f t="shared" si="0"/>
        <v>0</v>
      </c>
      <c r="AJ24" s="227">
        <f t="shared" si="1"/>
        <v>0</v>
      </c>
      <c r="AK24" s="221">
        <f t="shared" si="2"/>
        <v>0</v>
      </c>
    </row>
    <row r="25" spans="1:37" ht="16.2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26">
        <f t="shared" si="0"/>
        <v>0</v>
      </c>
      <c r="AJ25" s="227">
        <f t="shared" si="1"/>
        <v>0</v>
      </c>
      <c r="AK25" s="221">
        <f t="shared" si="2"/>
        <v>0</v>
      </c>
    </row>
    <row r="26" spans="1:37" ht="16.2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26">
        <f t="shared" si="0"/>
        <v>0</v>
      </c>
      <c r="AJ26" s="227">
        <f t="shared" si="1"/>
        <v>0</v>
      </c>
      <c r="AK26" s="221">
        <f t="shared" si="2"/>
        <v>0</v>
      </c>
    </row>
    <row r="27" spans="1:37" ht="16.2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26">
        <f t="shared" si="0"/>
        <v>0</v>
      </c>
      <c r="AJ27" s="227">
        <f t="shared" si="1"/>
        <v>0</v>
      </c>
      <c r="AK27" s="221">
        <f t="shared" si="2"/>
        <v>0</v>
      </c>
    </row>
    <row r="28" spans="1:37" ht="16.2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26">
        <f t="shared" si="0"/>
        <v>0</v>
      </c>
      <c r="AJ28" s="227">
        <f t="shared" si="1"/>
        <v>0</v>
      </c>
      <c r="AK28" s="221">
        <f t="shared" si="2"/>
        <v>0</v>
      </c>
    </row>
    <row r="29" spans="1:37" ht="16.2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26">
        <f t="shared" si="0"/>
        <v>0</v>
      </c>
      <c r="AJ29" s="227">
        <f t="shared" si="1"/>
        <v>0</v>
      </c>
      <c r="AK29" s="221">
        <f t="shared" si="2"/>
        <v>0</v>
      </c>
    </row>
    <row r="30" spans="1:37" ht="16.2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26">
        <f t="shared" si="0"/>
        <v>0</v>
      </c>
      <c r="AJ30" s="227">
        <f t="shared" si="1"/>
        <v>0</v>
      </c>
      <c r="AK30" s="221">
        <f t="shared" si="2"/>
        <v>0</v>
      </c>
    </row>
    <row r="31" spans="1:37" ht="16.2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26">
        <f t="shared" si="0"/>
        <v>0</v>
      </c>
      <c r="AJ31" s="227">
        <f t="shared" si="1"/>
        <v>0</v>
      </c>
      <c r="AK31" s="221">
        <f t="shared" si="2"/>
        <v>0</v>
      </c>
    </row>
    <row r="32" spans="1:37" ht="16.2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26">
        <f t="shared" si="0"/>
        <v>0</v>
      </c>
      <c r="AJ32" s="227">
        <f t="shared" si="1"/>
        <v>0</v>
      </c>
      <c r="AK32" s="221">
        <f t="shared" si="2"/>
        <v>0</v>
      </c>
    </row>
    <row r="33" spans="1:37" ht="16.2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26">
        <f t="shared" si="0"/>
        <v>0</v>
      </c>
      <c r="AJ33" s="227">
        <f t="shared" si="1"/>
        <v>0</v>
      </c>
      <c r="AK33" s="221">
        <f t="shared" si="2"/>
        <v>0</v>
      </c>
    </row>
    <row r="34" spans="1:37" ht="16.2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26">
        <f t="shared" si="0"/>
        <v>0</v>
      </c>
      <c r="AJ34" s="227">
        <f t="shared" si="1"/>
        <v>0</v>
      </c>
      <c r="AK34" s="221">
        <f t="shared" si="2"/>
        <v>0</v>
      </c>
    </row>
    <row r="35" spans="1:37" ht="16.2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26">
        <f t="shared" si="0"/>
        <v>0</v>
      </c>
      <c r="AJ35" s="227">
        <f t="shared" si="1"/>
        <v>0</v>
      </c>
      <c r="AK35" s="221">
        <f t="shared" si="2"/>
        <v>0</v>
      </c>
    </row>
    <row r="36" spans="1:37" ht="16.2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26">
        <f t="shared" si="0"/>
        <v>0</v>
      </c>
      <c r="AJ36" s="227">
        <f t="shared" si="1"/>
        <v>0</v>
      </c>
      <c r="AK36" s="221">
        <f t="shared" si="2"/>
        <v>0</v>
      </c>
    </row>
    <row r="37" spans="1:37" ht="16.2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26">
        <f t="shared" si="0"/>
        <v>0</v>
      </c>
      <c r="AJ37" s="227">
        <f t="shared" si="1"/>
        <v>0</v>
      </c>
      <c r="AK37" s="221">
        <f t="shared" si="2"/>
        <v>0</v>
      </c>
    </row>
    <row r="38" spans="1:37" ht="16.2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26">
        <f t="shared" si="0"/>
        <v>0</v>
      </c>
      <c r="AJ38" s="227">
        <f t="shared" si="1"/>
        <v>0</v>
      </c>
      <c r="AK38" s="221">
        <f t="shared" si="2"/>
        <v>0</v>
      </c>
    </row>
    <row r="39" spans="1:37" ht="16.2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26">
        <f t="shared" si="0"/>
        <v>0</v>
      </c>
      <c r="AJ39" s="227">
        <f t="shared" si="1"/>
        <v>0</v>
      </c>
      <c r="AK39" s="221">
        <f t="shared" si="2"/>
        <v>0</v>
      </c>
    </row>
    <row r="40" spans="1:37" ht="16.2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26">
        <f t="shared" si="0"/>
        <v>0</v>
      </c>
      <c r="AJ40" s="227">
        <f t="shared" si="1"/>
        <v>0</v>
      </c>
      <c r="AK40" s="221">
        <f t="shared" si="2"/>
        <v>0</v>
      </c>
    </row>
    <row r="41" spans="1:37" ht="16.2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26">
        <f t="shared" si="0"/>
        <v>0</v>
      </c>
      <c r="AJ41" s="227">
        <f t="shared" si="1"/>
        <v>0</v>
      </c>
      <c r="AK41" s="221">
        <f t="shared" si="2"/>
        <v>0</v>
      </c>
    </row>
    <row r="42" spans="1:37" ht="16.2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26">
        <f t="shared" si="0"/>
        <v>0</v>
      </c>
      <c r="AJ42" s="227">
        <f t="shared" si="1"/>
        <v>0</v>
      </c>
      <c r="AK42" s="221">
        <f t="shared" si="2"/>
        <v>0</v>
      </c>
    </row>
    <row r="43" spans="1:37" ht="16.2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26">
        <f t="shared" si="0"/>
        <v>0</v>
      </c>
      <c r="AJ43" s="227">
        <f t="shared" si="1"/>
        <v>0</v>
      </c>
      <c r="AK43" s="221">
        <f t="shared" si="2"/>
        <v>0</v>
      </c>
    </row>
    <row r="44" spans="1:37" ht="16.2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26">
        <f t="shared" si="0"/>
        <v>0</v>
      </c>
      <c r="AJ44" s="227">
        <f t="shared" si="1"/>
        <v>0</v>
      </c>
      <c r="AK44" s="221">
        <f t="shared" si="2"/>
        <v>0</v>
      </c>
    </row>
    <row r="45" spans="1:37" ht="16.2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26">
        <f t="shared" si="0"/>
        <v>0</v>
      </c>
      <c r="AJ45" s="227">
        <f t="shared" si="1"/>
        <v>0</v>
      </c>
      <c r="AK45" s="221">
        <f t="shared" si="2"/>
        <v>0</v>
      </c>
    </row>
    <row r="46" spans="1:37" ht="16.2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26">
        <f t="shared" si="0"/>
        <v>0</v>
      </c>
      <c r="AJ46" s="227">
        <f t="shared" si="1"/>
        <v>0</v>
      </c>
      <c r="AK46" s="221">
        <f t="shared" si="2"/>
        <v>0</v>
      </c>
    </row>
    <row r="47" spans="1:37" ht="16.2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26">
        <f t="shared" si="0"/>
        <v>0</v>
      </c>
      <c r="AJ47" s="227">
        <f t="shared" si="1"/>
        <v>0</v>
      </c>
      <c r="AK47" s="221">
        <f t="shared" si="2"/>
        <v>0</v>
      </c>
    </row>
    <row r="48" spans="1:37" ht="16.2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26">
        <f t="shared" si="0"/>
        <v>0</v>
      </c>
      <c r="AJ48" s="227">
        <f t="shared" si="1"/>
        <v>0</v>
      </c>
      <c r="AK48" s="221">
        <f t="shared" si="2"/>
        <v>0</v>
      </c>
    </row>
    <row r="49" spans="1:37" ht="16.2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26">
        <f t="shared" si="0"/>
        <v>0</v>
      </c>
      <c r="AJ49" s="227">
        <f t="shared" si="1"/>
        <v>0</v>
      </c>
      <c r="AK49" s="221">
        <f t="shared" si="2"/>
        <v>0</v>
      </c>
    </row>
    <row r="50" spans="1:37" ht="16.2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26">
        <f t="shared" si="0"/>
        <v>0</v>
      </c>
      <c r="AJ50" s="227">
        <f t="shared" si="1"/>
        <v>0</v>
      </c>
      <c r="AK50" s="221">
        <f t="shared" si="2"/>
        <v>0</v>
      </c>
    </row>
    <row r="51" spans="1:37" ht="16.2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26">
        <f t="shared" si="0"/>
        <v>0</v>
      </c>
      <c r="AJ51" s="227">
        <f t="shared" si="1"/>
        <v>0</v>
      </c>
      <c r="AK51" s="221">
        <f t="shared" si="2"/>
        <v>0</v>
      </c>
    </row>
    <row r="52" spans="1:37" ht="16.2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26">
        <f t="shared" si="0"/>
        <v>0</v>
      </c>
      <c r="AJ52" s="227">
        <f t="shared" si="1"/>
        <v>0</v>
      </c>
      <c r="AK52" s="221">
        <f t="shared" si="2"/>
        <v>0</v>
      </c>
    </row>
    <row r="53" spans="1:37" ht="16.2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26">
        <f t="shared" si="0"/>
        <v>0</v>
      </c>
      <c r="AJ53" s="227">
        <f t="shared" si="1"/>
        <v>0</v>
      </c>
      <c r="AK53" s="221">
        <f t="shared" si="2"/>
        <v>0</v>
      </c>
    </row>
    <row r="54" spans="1:37" ht="16.2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26">
        <f t="shared" si="0"/>
        <v>0</v>
      </c>
      <c r="AJ54" s="227">
        <f t="shared" si="1"/>
        <v>0</v>
      </c>
      <c r="AK54" s="221">
        <f t="shared" si="2"/>
        <v>0</v>
      </c>
    </row>
    <row r="55" spans="1:37" ht="16.2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26">
        <f t="shared" si="0"/>
        <v>0</v>
      </c>
      <c r="AJ55" s="227">
        <f t="shared" si="1"/>
        <v>0</v>
      </c>
      <c r="AK55" s="221">
        <f t="shared" si="2"/>
        <v>0</v>
      </c>
    </row>
    <row r="56" spans="1:37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H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226">
        <f t="shared" si="3"/>
        <v>0</v>
      </c>
      <c r="AI56" s="420"/>
      <c r="AJ56" s="421"/>
      <c r="AK56" s="421"/>
    </row>
    <row r="57" spans="1:37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H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230">
        <f t="shared" si="4"/>
        <v>0</v>
      </c>
      <c r="AI57" s="422"/>
      <c r="AJ57" s="408"/>
      <c r="AK57" s="408"/>
    </row>
    <row r="58" spans="1:37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H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208">
        <f t="shared" si="5"/>
        <v>0</v>
      </c>
      <c r="AI58" s="422"/>
      <c r="AJ58" s="408"/>
      <c r="AK58" s="408"/>
    </row>
    <row r="59" spans="1:37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19"/>
      <c r="AK59" s="19"/>
    </row>
    <row r="60" spans="1:37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13">
        <f>SUM(D60:H60)</f>
        <v>0</v>
      </c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405" t="s">
        <v>93</v>
      </c>
      <c r="V60" s="405"/>
      <c r="W60" s="405"/>
      <c r="X60" s="207" t="s">
        <v>127</v>
      </c>
      <c r="Y60" s="207" t="s">
        <v>124</v>
      </c>
      <c r="Z60" s="207"/>
      <c r="AA60" s="207"/>
      <c r="AB60" s="207"/>
      <c r="AC60" s="207"/>
      <c r="AD60" s="207"/>
      <c r="AE60" s="423"/>
      <c r="AF60" s="423"/>
      <c r="AG60" s="423"/>
      <c r="AH60" s="423"/>
      <c r="AI60" s="423"/>
      <c r="AJ60" s="423"/>
      <c r="AK60" s="423"/>
    </row>
    <row r="61" spans="1:37" ht="22.5" customHeight="1" x14ac:dyDescent="0.25">
      <c r="A61" s="11"/>
      <c r="B61" s="11"/>
      <c r="C61" s="11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405" t="s">
        <v>94</v>
      </c>
      <c r="V61" s="405"/>
      <c r="W61" s="405"/>
      <c r="X61" s="207" t="s">
        <v>127</v>
      </c>
      <c r="Y61" s="207" t="s">
        <v>125</v>
      </c>
      <c r="Z61" s="207"/>
      <c r="AA61" s="207"/>
      <c r="AB61" s="207"/>
      <c r="AC61" s="207"/>
      <c r="AD61" s="207"/>
      <c r="AE61" s="408"/>
      <c r="AF61" s="408"/>
      <c r="AG61" s="408"/>
      <c r="AH61" s="408"/>
      <c r="AI61" s="408"/>
      <c r="AJ61" s="408"/>
      <c r="AK61" s="408"/>
    </row>
    <row r="62" spans="1:37" ht="22.5" customHeight="1" x14ac:dyDescent="0.25">
      <c r="A62" s="11"/>
      <c r="B62" s="11"/>
      <c r="C62" s="11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405" t="s">
        <v>95</v>
      </c>
      <c r="V62" s="405"/>
      <c r="W62" s="405"/>
      <c r="X62" s="207" t="s">
        <v>127</v>
      </c>
      <c r="Y62" s="207" t="s">
        <v>126</v>
      </c>
      <c r="Z62" s="207"/>
      <c r="AA62" s="207"/>
      <c r="AB62" s="207"/>
      <c r="AC62" s="207"/>
      <c r="AD62" s="207"/>
      <c r="AE62" s="408"/>
      <c r="AF62" s="408"/>
      <c r="AG62" s="408"/>
      <c r="AH62" s="408"/>
      <c r="AI62" s="408"/>
      <c r="AJ62" s="408"/>
      <c r="AK62" s="408"/>
    </row>
    <row r="63" spans="1:37" ht="27" x14ac:dyDescent="0.25">
      <c r="A63" s="214"/>
      <c r="B63" s="214"/>
      <c r="C63" s="214"/>
    </row>
    <row r="64" spans="1:37" ht="27" x14ac:dyDescent="0.25">
      <c r="A64" s="214"/>
      <c r="B64" s="214"/>
      <c r="C64" s="214"/>
    </row>
    <row r="65" spans="1:3" ht="27" x14ac:dyDescent="0.25">
      <c r="A65" s="214"/>
      <c r="B65" s="214"/>
      <c r="C65" s="214"/>
    </row>
    <row r="66" spans="1:3" ht="27" x14ac:dyDescent="0.25">
      <c r="A66" s="214"/>
      <c r="B66" s="214"/>
      <c r="C66" s="214"/>
    </row>
    <row r="67" spans="1:3" ht="27" x14ac:dyDescent="0.25">
      <c r="A67" s="214"/>
      <c r="B67" s="214"/>
      <c r="C67" s="214"/>
    </row>
    <row r="68" spans="1:3" ht="27" x14ac:dyDescent="0.25">
      <c r="A68" s="214"/>
      <c r="B68" s="214"/>
      <c r="C68" s="214"/>
    </row>
    <row r="69" spans="1:3" ht="27" x14ac:dyDescent="0.25">
      <c r="A69" s="214"/>
      <c r="B69" s="214"/>
      <c r="C69" s="214"/>
    </row>
    <row r="70" spans="1:3" ht="27" x14ac:dyDescent="0.25">
      <c r="A70" s="214"/>
      <c r="B70" s="214"/>
      <c r="C70" s="214"/>
    </row>
    <row r="71" spans="1:3" ht="27" x14ac:dyDescent="0.25">
      <c r="A71" s="214"/>
      <c r="B71" s="214"/>
      <c r="C71" s="214"/>
    </row>
    <row r="72" spans="1:3" ht="27" x14ac:dyDescent="0.25">
      <c r="A72" s="214"/>
      <c r="B72" s="214"/>
      <c r="C72" s="214"/>
    </row>
  </sheetData>
  <sheetProtection algorithmName="SHA-512" hashValue="nIKRLZT7kSmgeKOBOyzHnJyvPC+Q1EG2YxzwOFwh68x+f87VhqMPjV7ni2oaR6n89k1tWq1qNqrZ7v1UUvKhMA==" saltValue="sxwrRYd1oecOxvDUzqAEPg==" spinCount="100000" sheet="1" objects="1" scenarios="1"/>
  <dataConsolidate/>
  <mergeCells count="26"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  <mergeCell ref="U60:W60"/>
    <mergeCell ref="U61:W61"/>
    <mergeCell ref="A1:S1"/>
    <mergeCell ref="A2:S2"/>
    <mergeCell ref="A3:S3"/>
    <mergeCell ref="A4:F4"/>
    <mergeCell ref="G4:S4"/>
    <mergeCell ref="U62:W62"/>
    <mergeCell ref="T1:AK1"/>
    <mergeCell ref="T2:AK2"/>
    <mergeCell ref="T3:AK3"/>
    <mergeCell ref="AE62:AK62"/>
    <mergeCell ref="AJ8:AJ9"/>
    <mergeCell ref="AK8:AK9"/>
    <mergeCell ref="AC4:AK4"/>
    <mergeCell ref="T4:AB4"/>
  </mergeCells>
  <conditionalFormatting sqref="D10:AH55">
    <cfRule type="containsText" dxfId="203" priority="1" operator="containsText" text="Le">
      <formula>NOT(ISERROR(SEARCH("Le",D10)))</formula>
    </cfRule>
    <cfRule type="containsText" dxfId="202" priority="2" operator="containsText" text="Ab">
      <formula>NOT(ISERROR(SEARCH("Ab",D10)))</formula>
    </cfRule>
    <cfRule type="containsText" dxfId="201" priority="3" operator="containsText" text="Le">
      <formula>NOT(ISERROR(SEARCH("Le",D10)))</formula>
    </cfRule>
    <cfRule type="containsText" dxfId="200" priority="4" operator="containsText" text="Le">
      <formula>NOT(ISERROR(SEARCH("Le",D10)))</formula>
    </cfRule>
    <cfRule type="containsText" dxfId="199" priority="5" operator="containsText" text="Ab">
      <formula>NOT(ISERROR(SEARCH("Ab",D10)))</formula>
    </cfRule>
    <cfRule type="containsText" dxfId="198" priority="6" operator="containsText" text="Ab">
      <formula>NOT(ISERROR(SEARCH("Ab",D10)))</formula>
    </cfRule>
    <cfRule type="containsText" dxfId="197" priority="7" operator="containsText" text="Ab">
      <formula>NOT(ISERROR(SEARCH("Ab",D10)))</formula>
    </cfRule>
    <cfRule type="containsText" dxfId="196" priority="8" operator="containsText" text="Ab">
      <formula>NOT(ISERROR(SEARCH("Ab",D10)))</formula>
    </cfRule>
    <cfRule type="containsText" dxfId="195" priority="9" operator="containsText" text="Le">
      <formula>NOT(ISERROR(SEARCH("Le",D10)))</formula>
    </cfRule>
    <cfRule type="containsText" dxfId="194" priority="10" operator="containsText" text="Ab">
      <formula>NOT(ISERROR(SEARCH("Ab",D10)))</formula>
    </cfRule>
    <cfRule type="containsText" dxfId="193" priority="11" operator="containsText" text="Ab">
      <formula>NOT(ISERROR(SEARCH("Ab",D10)))</formula>
    </cfRule>
    <cfRule type="containsText" dxfId="192" priority="12" operator="containsText" text="ลา">
      <formula>NOT(ISERROR(SEARCH("ลา",D10)))</formula>
    </cfRule>
    <cfRule type="containsText" dxfId="191" priority="13" operator="containsText" text="ขาด">
      <formula>NOT(ISERROR(SEARCH("ขาด",D10)))</formula>
    </cfRule>
    <cfRule type="containsText" dxfId="190" priority="14" operator="containsText" text="มา">
      <formula>NOT(ISERROR(SEARCH("มา",D10)))</formula>
    </cfRule>
    <cfRule type="containsText" dxfId="189" priority="15" operator="containsText" text="Le">
      <formula>NOT(ISERROR(SEARCH("Le",D10)))</formula>
    </cfRule>
    <cfRule type="containsText" dxfId="188" priority="16" operator="containsText" text="Ab">
      <formula>NOT(ISERROR(SEARCH("Ab",D10)))</formula>
    </cfRule>
    <cfRule type="containsText" dxfId="187" priority="17" operator="containsText" text="Pre">
      <formula>NOT(ISERROR(SEARCH("Pre",D10)))</formula>
    </cfRule>
  </conditionalFormatting>
  <dataValidations count="2">
    <dataValidation type="list" allowBlank="1" showInputMessage="1" showErrorMessage="1" sqref="D9:AH9" xr:uid="{00000000-0002-0000-0500-000000000000}">
      <formula1>"MON.,TUE.,WED.,THU.,FRI."</formula1>
    </dataValidation>
    <dataValidation type="list" allowBlank="1" showInputMessage="1" showErrorMessage="1" sqref="D10:AH55" xr:uid="{2F8AA1DC-3B65-4F7A-B9EB-9C0EF910E324}">
      <formula1>"Ab,Le,Pre"</formula1>
    </dataValidation>
  </dataValidations>
  <pageMargins left="0.9055118110236221" right="0.70866141732283472" top="0.74803149606299213" bottom="0.74803149606299213" header="0.31496062992125984" footer="0.31496062992125984"/>
  <pageSetup paperSize="5" scale="64" orientation="portrait" r:id="rId1"/>
  <colBreaks count="1" manualBreakCount="1">
    <brk id="25" max="6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" sqref="A5:A9"/>
    </sheetView>
  </sheetViews>
  <sheetFormatPr defaultColWidth="9" defaultRowHeight="21" x14ac:dyDescent="0.25"/>
  <cols>
    <col min="1" max="1" width="4.59765625" style="199" customWidth="1"/>
    <col min="2" max="2" width="10" style="199" customWidth="1"/>
    <col min="3" max="3" width="25.59765625" style="199" customWidth="1"/>
    <col min="4" max="33" width="4" style="215" customWidth="1"/>
    <col min="34" max="34" width="4.59765625" style="215" customWidth="1"/>
    <col min="35" max="35" width="4.59765625" style="216" customWidth="1"/>
    <col min="36" max="36" width="5.69921875" style="216" customWidth="1"/>
    <col min="37" max="16384" width="9" style="199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43"/>
      <c r="U1" s="443"/>
      <c r="V1" s="443"/>
      <c r="W1" s="443"/>
      <c r="X1" s="443"/>
      <c r="Y1" s="443"/>
      <c r="Z1" s="443"/>
      <c r="AA1" s="443"/>
      <c r="AB1" s="443"/>
      <c r="AC1" s="443"/>
      <c r="AD1" s="443"/>
      <c r="AE1" s="443"/>
      <c r="AF1" s="443"/>
      <c r="AG1" s="443"/>
      <c r="AH1" s="443"/>
      <c r="AI1" s="443"/>
      <c r="AJ1" s="443"/>
      <c r="AK1" s="198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200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200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41"/>
      <c r="AD4" s="442"/>
      <c r="AE4" s="442"/>
      <c r="AF4" s="442"/>
      <c r="AG4" s="442"/>
      <c r="AH4" s="442"/>
      <c r="AI4" s="442"/>
      <c r="AJ4" s="442"/>
      <c r="AK4" s="200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102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2" t="str">
        <f>D5</f>
        <v>June</v>
      </c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8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4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9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40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430" t="s">
        <v>93</v>
      </c>
      <c r="AI8" s="409" t="s">
        <v>94</v>
      </c>
      <c r="AJ8" s="411" t="s">
        <v>95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2"/>
      <c r="AG9" s="202"/>
      <c r="AH9" s="431"/>
      <c r="AI9" s="410"/>
      <c r="AJ9" s="412"/>
    </row>
    <row r="10" spans="1:37" ht="16.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26">
        <f>COUNTIF(D10:AG10,"Ab")</f>
        <v>0</v>
      </c>
      <c r="AI10" s="227">
        <f>COUNTIF(D10:AG10,"Le")</f>
        <v>0</v>
      </c>
      <c r="AJ10" s="221">
        <f>COUNTIF(D10:AG10,"Pre")</f>
        <v>0</v>
      </c>
    </row>
    <row r="11" spans="1:37" ht="16.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26">
        <f t="shared" ref="AH11:AH55" si="0">COUNTIF(D11:AG11,"Ab")</f>
        <v>0</v>
      </c>
      <c r="AI11" s="227">
        <f t="shared" ref="AI11:AI55" si="1">COUNTIF(D11:AG11,"Le")</f>
        <v>0</v>
      </c>
      <c r="AJ11" s="221">
        <f t="shared" ref="AJ11:AJ55" si="2">COUNTIF(D11:AG11,"Pre")</f>
        <v>0</v>
      </c>
    </row>
    <row r="12" spans="1:37" ht="16.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26">
        <f t="shared" si="0"/>
        <v>0</v>
      </c>
      <c r="AI12" s="227">
        <f t="shared" si="1"/>
        <v>0</v>
      </c>
      <c r="AJ12" s="221">
        <f t="shared" si="2"/>
        <v>0</v>
      </c>
    </row>
    <row r="13" spans="1:37" ht="16.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26">
        <f t="shared" si="0"/>
        <v>0</v>
      </c>
      <c r="AI13" s="227">
        <f t="shared" si="1"/>
        <v>0</v>
      </c>
      <c r="AJ13" s="221">
        <f t="shared" si="2"/>
        <v>0</v>
      </c>
    </row>
    <row r="14" spans="1:37" ht="16.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26">
        <f t="shared" si="0"/>
        <v>0</v>
      </c>
      <c r="AI14" s="227">
        <f t="shared" si="1"/>
        <v>0</v>
      </c>
      <c r="AJ14" s="221">
        <f t="shared" si="2"/>
        <v>0</v>
      </c>
    </row>
    <row r="15" spans="1:37" ht="16.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26">
        <f t="shared" si="0"/>
        <v>0</v>
      </c>
      <c r="AI15" s="227">
        <f t="shared" si="1"/>
        <v>0</v>
      </c>
      <c r="AJ15" s="221">
        <f t="shared" si="2"/>
        <v>0</v>
      </c>
    </row>
    <row r="16" spans="1:37" ht="16.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26">
        <f t="shared" si="0"/>
        <v>0</v>
      </c>
      <c r="AI16" s="227">
        <f t="shared" si="1"/>
        <v>0</v>
      </c>
      <c r="AJ16" s="221">
        <f t="shared" si="2"/>
        <v>0</v>
      </c>
    </row>
    <row r="17" spans="1:36" ht="16.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26">
        <f t="shared" si="0"/>
        <v>0</v>
      </c>
      <c r="AI17" s="227">
        <f t="shared" si="1"/>
        <v>0</v>
      </c>
      <c r="AJ17" s="221">
        <f t="shared" si="2"/>
        <v>0</v>
      </c>
    </row>
    <row r="18" spans="1:36" ht="16.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26">
        <f t="shared" si="0"/>
        <v>0</v>
      </c>
      <c r="AI18" s="227">
        <f t="shared" si="1"/>
        <v>0</v>
      </c>
      <c r="AJ18" s="221">
        <f t="shared" si="2"/>
        <v>0</v>
      </c>
    </row>
    <row r="19" spans="1:36" ht="16.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26">
        <f t="shared" si="0"/>
        <v>0</v>
      </c>
      <c r="AI19" s="227">
        <f t="shared" si="1"/>
        <v>0</v>
      </c>
      <c r="AJ19" s="221">
        <f t="shared" si="2"/>
        <v>0</v>
      </c>
    </row>
    <row r="20" spans="1:36" ht="16.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26">
        <f t="shared" si="0"/>
        <v>0</v>
      </c>
      <c r="AI20" s="227">
        <f t="shared" si="1"/>
        <v>0</v>
      </c>
      <c r="AJ20" s="221">
        <f t="shared" si="2"/>
        <v>0</v>
      </c>
    </row>
    <row r="21" spans="1:36" ht="16.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26">
        <f t="shared" si="0"/>
        <v>0</v>
      </c>
      <c r="AI21" s="227">
        <f t="shared" si="1"/>
        <v>0</v>
      </c>
      <c r="AJ21" s="221">
        <f t="shared" si="2"/>
        <v>0</v>
      </c>
    </row>
    <row r="22" spans="1:36" ht="16.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26">
        <f t="shared" si="0"/>
        <v>0</v>
      </c>
      <c r="AI22" s="227">
        <f t="shared" si="1"/>
        <v>0</v>
      </c>
      <c r="AJ22" s="221">
        <f t="shared" si="2"/>
        <v>0</v>
      </c>
    </row>
    <row r="23" spans="1:36" ht="16.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26">
        <f t="shared" si="0"/>
        <v>0</v>
      </c>
      <c r="AI23" s="227">
        <f t="shared" si="1"/>
        <v>0</v>
      </c>
      <c r="AJ23" s="221">
        <f t="shared" si="2"/>
        <v>0</v>
      </c>
    </row>
    <row r="24" spans="1:36" ht="16.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26">
        <f t="shared" si="0"/>
        <v>0</v>
      </c>
      <c r="AI24" s="227">
        <f t="shared" si="1"/>
        <v>0</v>
      </c>
      <c r="AJ24" s="221">
        <f t="shared" si="2"/>
        <v>0</v>
      </c>
    </row>
    <row r="25" spans="1:36" ht="16.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26">
        <f t="shared" si="0"/>
        <v>0</v>
      </c>
      <c r="AI25" s="227">
        <f t="shared" si="1"/>
        <v>0</v>
      </c>
      <c r="AJ25" s="221">
        <f t="shared" si="2"/>
        <v>0</v>
      </c>
    </row>
    <row r="26" spans="1:36" ht="16.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26">
        <f t="shared" si="0"/>
        <v>0</v>
      </c>
      <c r="AI26" s="227">
        <f t="shared" si="1"/>
        <v>0</v>
      </c>
      <c r="AJ26" s="221">
        <f t="shared" si="2"/>
        <v>0</v>
      </c>
    </row>
    <row r="27" spans="1:36" ht="16.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26">
        <f t="shared" si="0"/>
        <v>0</v>
      </c>
      <c r="AI27" s="227">
        <f t="shared" si="1"/>
        <v>0</v>
      </c>
      <c r="AJ27" s="221">
        <f t="shared" si="2"/>
        <v>0</v>
      </c>
    </row>
    <row r="28" spans="1:36" ht="16.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26">
        <f t="shared" si="0"/>
        <v>0</v>
      </c>
      <c r="AI28" s="227">
        <f t="shared" si="1"/>
        <v>0</v>
      </c>
      <c r="AJ28" s="221">
        <f t="shared" si="2"/>
        <v>0</v>
      </c>
    </row>
    <row r="29" spans="1:36" ht="16.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26">
        <f t="shared" si="0"/>
        <v>0</v>
      </c>
      <c r="AI29" s="227">
        <f t="shared" si="1"/>
        <v>0</v>
      </c>
      <c r="AJ29" s="221">
        <f t="shared" si="2"/>
        <v>0</v>
      </c>
    </row>
    <row r="30" spans="1:36" ht="16.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26">
        <f t="shared" si="0"/>
        <v>0</v>
      </c>
      <c r="AI30" s="227">
        <f t="shared" si="1"/>
        <v>0</v>
      </c>
      <c r="AJ30" s="221">
        <f t="shared" si="2"/>
        <v>0</v>
      </c>
    </row>
    <row r="31" spans="1:36" ht="16.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26">
        <f t="shared" si="0"/>
        <v>0</v>
      </c>
      <c r="AI31" s="227">
        <f t="shared" si="1"/>
        <v>0</v>
      </c>
      <c r="AJ31" s="221">
        <f t="shared" si="2"/>
        <v>0</v>
      </c>
    </row>
    <row r="32" spans="1:36" ht="16.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26">
        <f t="shared" si="0"/>
        <v>0</v>
      </c>
      <c r="AI32" s="227">
        <f t="shared" si="1"/>
        <v>0</v>
      </c>
      <c r="AJ32" s="221">
        <f t="shared" si="2"/>
        <v>0</v>
      </c>
    </row>
    <row r="33" spans="1:36" ht="16.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26">
        <f t="shared" si="0"/>
        <v>0</v>
      </c>
      <c r="AI33" s="227">
        <f t="shared" si="1"/>
        <v>0</v>
      </c>
      <c r="AJ33" s="221">
        <f t="shared" si="2"/>
        <v>0</v>
      </c>
    </row>
    <row r="34" spans="1:36" ht="16.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26">
        <f t="shared" si="0"/>
        <v>0</v>
      </c>
      <c r="AI34" s="227">
        <f t="shared" si="1"/>
        <v>0</v>
      </c>
      <c r="AJ34" s="221">
        <f t="shared" si="2"/>
        <v>0</v>
      </c>
    </row>
    <row r="35" spans="1:36" ht="16.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26">
        <f t="shared" si="0"/>
        <v>0</v>
      </c>
      <c r="AI35" s="227">
        <f t="shared" si="1"/>
        <v>0</v>
      </c>
      <c r="AJ35" s="221">
        <f t="shared" si="2"/>
        <v>0</v>
      </c>
    </row>
    <row r="36" spans="1:36" ht="16.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26">
        <f t="shared" si="0"/>
        <v>0</v>
      </c>
      <c r="AI36" s="227">
        <f t="shared" si="1"/>
        <v>0</v>
      </c>
      <c r="AJ36" s="221">
        <f t="shared" si="2"/>
        <v>0</v>
      </c>
    </row>
    <row r="37" spans="1:36" ht="16.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26">
        <f t="shared" si="0"/>
        <v>0</v>
      </c>
      <c r="AI37" s="227">
        <f t="shared" si="1"/>
        <v>0</v>
      </c>
      <c r="AJ37" s="221">
        <f t="shared" si="2"/>
        <v>0</v>
      </c>
    </row>
    <row r="38" spans="1:36" ht="16.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26">
        <f t="shared" si="0"/>
        <v>0</v>
      </c>
      <c r="AI38" s="227">
        <f t="shared" si="1"/>
        <v>0</v>
      </c>
      <c r="AJ38" s="221">
        <f t="shared" si="2"/>
        <v>0</v>
      </c>
    </row>
    <row r="39" spans="1:36" ht="16.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26">
        <f t="shared" si="0"/>
        <v>0</v>
      </c>
      <c r="AI39" s="227">
        <f t="shared" si="1"/>
        <v>0</v>
      </c>
      <c r="AJ39" s="221">
        <f t="shared" si="2"/>
        <v>0</v>
      </c>
    </row>
    <row r="40" spans="1:36" ht="16.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26">
        <f t="shared" si="0"/>
        <v>0</v>
      </c>
      <c r="AI40" s="227">
        <f t="shared" si="1"/>
        <v>0</v>
      </c>
      <c r="AJ40" s="221">
        <f t="shared" si="2"/>
        <v>0</v>
      </c>
    </row>
    <row r="41" spans="1:36" ht="16.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26">
        <f t="shared" si="0"/>
        <v>0</v>
      </c>
      <c r="AI41" s="227">
        <f t="shared" si="1"/>
        <v>0</v>
      </c>
      <c r="AJ41" s="221">
        <f t="shared" si="2"/>
        <v>0</v>
      </c>
    </row>
    <row r="42" spans="1:36" ht="16.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26">
        <f t="shared" si="0"/>
        <v>0</v>
      </c>
      <c r="AI42" s="227">
        <f t="shared" si="1"/>
        <v>0</v>
      </c>
      <c r="AJ42" s="221">
        <f t="shared" si="2"/>
        <v>0</v>
      </c>
    </row>
    <row r="43" spans="1:36" ht="16.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26">
        <f t="shared" si="0"/>
        <v>0</v>
      </c>
      <c r="AI43" s="227">
        <f t="shared" si="1"/>
        <v>0</v>
      </c>
      <c r="AJ43" s="221">
        <f t="shared" si="2"/>
        <v>0</v>
      </c>
    </row>
    <row r="44" spans="1:36" ht="16.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26">
        <f t="shared" si="0"/>
        <v>0</v>
      </c>
      <c r="AI44" s="227">
        <f t="shared" si="1"/>
        <v>0</v>
      </c>
      <c r="AJ44" s="221">
        <f t="shared" si="2"/>
        <v>0</v>
      </c>
    </row>
    <row r="45" spans="1:36" ht="16.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26">
        <f t="shared" si="0"/>
        <v>0</v>
      </c>
      <c r="AI45" s="227">
        <f t="shared" si="1"/>
        <v>0</v>
      </c>
      <c r="AJ45" s="221">
        <f t="shared" si="2"/>
        <v>0</v>
      </c>
    </row>
    <row r="46" spans="1:36" ht="16.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26">
        <f t="shared" si="0"/>
        <v>0</v>
      </c>
      <c r="AI46" s="227">
        <f t="shared" si="1"/>
        <v>0</v>
      </c>
      <c r="AJ46" s="221">
        <f t="shared" si="2"/>
        <v>0</v>
      </c>
    </row>
    <row r="47" spans="1:36" ht="16.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26">
        <f t="shared" si="0"/>
        <v>0</v>
      </c>
      <c r="AI47" s="227">
        <f t="shared" si="1"/>
        <v>0</v>
      </c>
      <c r="AJ47" s="221">
        <f t="shared" si="2"/>
        <v>0</v>
      </c>
    </row>
    <row r="48" spans="1:36" ht="16.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26">
        <f t="shared" si="0"/>
        <v>0</v>
      </c>
      <c r="AI48" s="227">
        <f t="shared" si="1"/>
        <v>0</v>
      </c>
      <c r="AJ48" s="221">
        <f t="shared" si="2"/>
        <v>0</v>
      </c>
    </row>
    <row r="49" spans="1:36" ht="16.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26">
        <f t="shared" si="0"/>
        <v>0</v>
      </c>
      <c r="AI49" s="227">
        <f t="shared" si="1"/>
        <v>0</v>
      </c>
      <c r="AJ49" s="221">
        <f t="shared" si="2"/>
        <v>0</v>
      </c>
    </row>
    <row r="50" spans="1:36" ht="16.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26">
        <f t="shared" si="0"/>
        <v>0</v>
      </c>
      <c r="AI50" s="227">
        <f t="shared" si="1"/>
        <v>0</v>
      </c>
      <c r="AJ50" s="221">
        <f t="shared" si="2"/>
        <v>0</v>
      </c>
    </row>
    <row r="51" spans="1:36" ht="16.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26">
        <f t="shared" si="0"/>
        <v>0</v>
      </c>
      <c r="AI51" s="227">
        <f t="shared" si="1"/>
        <v>0</v>
      </c>
      <c r="AJ51" s="221">
        <f t="shared" si="2"/>
        <v>0</v>
      </c>
    </row>
    <row r="52" spans="1:36" ht="16.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26">
        <f t="shared" si="0"/>
        <v>0</v>
      </c>
      <c r="AI52" s="227">
        <f t="shared" si="1"/>
        <v>0</v>
      </c>
      <c r="AJ52" s="221">
        <f t="shared" si="2"/>
        <v>0</v>
      </c>
    </row>
    <row r="53" spans="1:36" ht="16.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26">
        <f t="shared" si="0"/>
        <v>0</v>
      </c>
      <c r="AI53" s="227">
        <f t="shared" si="1"/>
        <v>0</v>
      </c>
      <c r="AJ53" s="221">
        <f t="shared" si="2"/>
        <v>0</v>
      </c>
    </row>
    <row r="54" spans="1:36" ht="16.5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26">
        <f t="shared" si="0"/>
        <v>0</v>
      </c>
      <c r="AI54" s="227">
        <f t="shared" si="1"/>
        <v>0</v>
      </c>
      <c r="AJ54" s="221">
        <f t="shared" si="2"/>
        <v>0</v>
      </c>
    </row>
    <row r="55" spans="1:36" ht="16.5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26">
        <f t="shared" si="0"/>
        <v>0</v>
      </c>
      <c r="AI55" s="227">
        <f t="shared" si="1"/>
        <v>0</v>
      </c>
      <c r="AJ55" s="221">
        <f t="shared" si="2"/>
        <v>0</v>
      </c>
    </row>
    <row r="56" spans="1:36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G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>COUNTIF(S10:S55,"Ab")</f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420">
        <f>COUNTIF(D9:AG9,"จ.")</f>
        <v>0</v>
      </c>
      <c r="AI56" s="421"/>
      <c r="AJ56" s="421"/>
    </row>
    <row r="57" spans="1:36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G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422"/>
      <c r="AI57" s="408"/>
      <c r="AJ57" s="408"/>
    </row>
    <row r="58" spans="1:36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G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422"/>
      <c r="AI58" s="408"/>
      <c r="AJ58" s="408"/>
    </row>
    <row r="59" spans="1:36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7"/>
      <c r="J59" s="217"/>
      <c r="K59" s="217"/>
    </row>
    <row r="60" spans="1:36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18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45"/>
      <c r="AF60" s="445"/>
      <c r="AG60" s="445"/>
      <c r="AH60" s="445"/>
      <c r="AI60" s="445"/>
      <c r="AJ60" s="445"/>
    </row>
    <row r="61" spans="1:36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44"/>
      <c r="AF61" s="444"/>
      <c r="AG61" s="444"/>
      <c r="AH61" s="444"/>
      <c r="AI61" s="444"/>
      <c r="AJ61" s="444"/>
    </row>
    <row r="62" spans="1:36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44"/>
      <c r="AF62" s="444"/>
      <c r="AG62" s="444"/>
      <c r="AH62" s="444"/>
      <c r="AI62" s="444"/>
      <c r="AJ62" s="444"/>
    </row>
    <row r="63" spans="1:36" ht="27" x14ac:dyDescent="0.25">
      <c r="A63" s="214"/>
      <c r="B63" s="214"/>
      <c r="C63" s="214"/>
    </row>
    <row r="64" spans="1:36" ht="27" x14ac:dyDescent="0.25">
      <c r="A64" s="214"/>
      <c r="B64" s="214"/>
      <c r="C64" s="214"/>
    </row>
    <row r="65" spans="1:3" ht="27" x14ac:dyDescent="0.25">
      <c r="A65" s="214"/>
      <c r="B65" s="214"/>
      <c r="C65" s="214"/>
    </row>
    <row r="66" spans="1:3" ht="27" x14ac:dyDescent="0.25">
      <c r="A66" s="214"/>
      <c r="B66" s="214"/>
      <c r="C66" s="214"/>
    </row>
    <row r="67" spans="1:3" ht="27" x14ac:dyDescent="0.25">
      <c r="A67" s="214"/>
      <c r="B67" s="214"/>
      <c r="C67" s="214"/>
    </row>
    <row r="68" spans="1:3" ht="27" x14ac:dyDescent="0.25">
      <c r="A68" s="214"/>
      <c r="B68" s="214"/>
      <c r="C68" s="214"/>
    </row>
    <row r="69" spans="1:3" ht="27" x14ac:dyDescent="0.25">
      <c r="A69" s="214"/>
      <c r="B69" s="214"/>
      <c r="C69" s="214"/>
    </row>
    <row r="70" spans="1:3" ht="27" x14ac:dyDescent="0.25">
      <c r="A70" s="214"/>
      <c r="B70" s="214"/>
      <c r="C70" s="214"/>
    </row>
    <row r="71" spans="1:3" ht="27" x14ac:dyDescent="0.25">
      <c r="A71" s="214"/>
      <c r="B71" s="214"/>
      <c r="C71" s="214"/>
    </row>
    <row r="72" spans="1:3" ht="27" x14ac:dyDescent="0.25">
      <c r="A72" s="214"/>
      <c r="B72" s="214"/>
      <c r="C72" s="214"/>
    </row>
  </sheetData>
  <sheetProtection algorithmName="SHA-512" hashValue="gITwZydzWoDM5EE0ec6j/+vTP5l6tTThhmxyP4cbwE2Nyt1RnSBq0ZYDHzUKcxuZKOb41wVp+B3vZhVFp1wtzw==" saltValue="dyZrr9lE1RVJWXJsGydVPg==" spinCount="100000" sheet="1" objects="1" scenarios="1"/>
  <dataConsolidate/>
  <mergeCells count="26">
    <mergeCell ref="AE62:AJ62"/>
    <mergeCell ref="AI8:AI9"/>
    <mergeCell ref="AJ8:AJ9"/>
    <mergeCell ref="A56:B58"/>
    <mergeCell ref="AH56:AJ58"/>
    <mergeCell ref="AE60:AJ60"/>
    <mergeCell ref="AE61:AJ61"/>
    <mergeCell ref="A5:A9"/>
    <mergeCell ref="B5:B9"/>
    <mergeCell ref="C5:C9"/>
    <mergeCell ref="AH8:AH9"/>
    <mergeCell ref="D5:S7"/>
    <mergeCell ref="T5:AJ7"/>
    <mergeCell ref="U60:W60"/>
    <mergeCell ref="U61:W61"/>
    <mergeCell ref="U62:W62"/>
    <mergeCell ref="T2:AJ2"/>
    <mergeCell ref="T1:AJ1"/>
    <mergeCell ref="A1:S1"/>
    <mergeCell ref="A2:S2"/>
    <mergeCell ref="A3:S3"/>
    <mergeCell ref="A4:F4"/>
    <mergeCell ref="G4:S4"/>
    <mergeCell ref="T4:AB4"/>
    <mergeCell ref="AC4:AJ4"/>
    <mergeCell ref="T3:AJ3"/>
  </mergeCells>
  <conditionalFormatting sqref="D10:AG55">
    <cfRule type="containsText" dxfId="186" priority="1" operator="containsText" text="Le">
      <formula>NOT(ISERROR(SEARCH("Le",D10)))</formula>
    </cfRule>
    <cfRule type="containsText" dxfId="185" priority="2" operator="containsText" text="Ab">
      <formula>NOT(ISERROR(SEARCH("Ab",D10)))</formula>
    </cfRule>
    <cfRule type="containsText" dxfId="184" priority="3" operator="containsText" text="Le">
      <formula>NOT(ISERROR(SEARCH("Le",D10)))</formula>
    </cfRule>
    <cfRule type="containsText" dxfId="183" priority="4" operator="containsText" text="Le">
      <formula>NOT(ISERROR(SEARCH("Le",D10)))</formula>
    </cfRule>
    <cfRule type="containsText" dxfId="182" priority="5" operator="containsText" text="Ab">
      <formula>NOT(ISERROR(SEARCH("Ab",D10)))</formula>
    </cfRule>
    <cfRule type="containsText" dxfId="181" priority="6" operator="containsText" text="Ab">
      <formula>NOT(ISERROR(SEARCH("Ab",D10)))</formula>
    </cfRule>
    <cfRule type="containsText" dxfId="180" priority="7" operator="containsText" text="Ab">
      <formula>NOT(ISERROR(SEARCH("Ab",D10)))</formula>
    </cfRule>
    <cfRule type="containsText" dxfId="179" priority="8" operator="containsText" text="Ab">
      <formula>NOT(ISERROR(SEARCH("Ab",D10)))</formula>
    </cfRule>
    <cfRule type="containsText" dxfId="178" priority="9" operator="containsText" text="Le">
      <formula>NOT(ISERROR(SEARCH("Le",D10)))</formula>
    </cfRule>
    <cfRule type="containsText" dxfId="177" priority="10" operator="containsText" text="Ab">
      <formula>NOT(ISERROR(SEARCH("Ab",D10)))</formula>
    </cfRule>
    <cfRule type="containsText" dxfId="176" priority="11" operator="containsText" text="Ab">
      <formula>NOT(ISERROR(SEARCH("Ab",D10)))</formula>
    </cfRule>
    <cfRule type="containsText" dxfId="175" priority="12" operator="containsText" text="ลา">
      <formula>NOT(ISERROR(SEARCH("ลา",D10)))</formula>
    </cfRule>
    <cfRule type="containsText" dxfId="174" priority="13" operator="containsText" text="ขาด">
      <formula>NOT(ISERROR(SEARCH("ขาด",D10)))</formula>
    </cfRule>
    <cfRule type="containsText" dxfId="173" priority="14" operator="containsText" text="มา">
      <formula>NOT(ISERROR(SEARCH("มา",D10)))</formula>
    </cfRule>
    <cfRule type="containsText" dxfId="172" priority="15" operator="containsText" text="Le">
      <formula>NOT(ISERROR(SEARCH("Le",D10)))</formula>
    </cfRule>
    <cfRule type="containsText" dxfId="171" priority="16" operator="containsText" text="Ab">
      <formula>NOT(ISERROR(SEARCH("Ab",D10)))</formula>
    </cfRule>
    <cfRule type="containsText" dxfId="170" priority="17" operator="containsText" text="Pre">
      <formula>NOT(ISERROR(SEARCH("Pre",D10)))</formula>
    </cfRule>
  </conditionalFormatting>
  <dataValidations count="2">
    <dataValidation type="list" allowBlank="1" showInputMessage="1" showErrorMessage="1" sqref="D10:AG55" xr:uid="{982FD841-48CF-49B5-BA59-3F03783C00A9}">
      <formula1>"Ab,Le,Pre"</formula1>
    </dataValidation>
    <dataValidation type="list" allowBlank="1" showInputMessage="1" showErrorMessage="1" sqref="D9:AG9" xr:uid="{00000000-0002-0000-0600-000001000000}">
      <formula1>"MON.,TUE.,WED.,THU.,FRI."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4" sqref="G4:S4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4" width="4" style="207" customWidth="1"/>
    <col min="35" max="35" width="4.59765625" style="207" customWidth="1"/>
    <col min="36" max="36" width="4.59765625" style="19" customWidth="1"/>
    <col min="37" max="37" width="5.69921875" style="19" customWidth="1"/>
    <col min="38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13"/>
      <c r="AD4" s="414"/>
      <c r="AE4" s="414"/>
      <c r="AF4" s="414"/>
      <c r="AG4" s="414"/>
      <c r="AH4" s="414"/>
      <c r="AI4" s="414"/>
      <c r="AJ4" s="414"/>
      <c r="AK4" s="414"/>
    </row>
    <row r="5" spans="1:37" ht="14.25" customHeight="1" x14ac:dyDescent="0.25">
      <c r="A5" s="424" t="s">
        <v>36</v>
      </c>
      <c r="B5" s="446" t="s">
        <v>73</v>
      </c>
      <c r="C5" s="424" t="s">
        <v>38</v>
      </c>
      <c r="D5" s="432" t="s">
        <v>111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2" t="str">
        <f>D5</f>
        <v>July</v>
      </c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8"/>
    </row>
    <row r="6" spans="1:37" ht="14.25" customHeight="1" x14ac:dyDescent="0.25">
      <c r="A6" s="425"/>
      <c r="B6" s="447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4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9"/>
    </row>
    <row r="7" spans="1:37" ht="18.75" customHeight="1" x14ac:dyDescent="0.25">
      <c r="A7" s="425"/>
      <c r="B7" s="447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40"/>
    </row>
    <row r="8" spans="1:37" ht="18.75" customHeight="1" x14ac:dyDescent="0.25">
      <c r="A8" s="425"/>
      <c r="B8" s="447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115">
        <v>31</v>
      </c>
      <c r="AI8" s="430" t="s">
        <v>93</v>
      </c>
      <c r="AJ8" s="409" t="s">
        <v>94</v>
      </c>
      <c r="AK8" s="411" t="s">
        <v>95</v>
      </c>
    </row>
    <row r="9" spans="1:37" ht="18.75" customHeight="1" x14ac:dyDescent="0.25">
      <c r="A9" s="426"/>
      <c r="B9" s="448"/>
      <c r="C9" s="426"/>
      <c r="D9" s="202"/>
      <c r="E9" s="202"/>
      <c r="F9" s="202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2"/>
      <c r="AG9" s="202"/>
      <c r="AH9" s="202"/>
      <c r="AI9" s="431"/>
      <c r="AJ9" s="410"/>
      <c r="AK9" s="412"/>
    </row>
    <row r="10" spans="1:37" ht="17.2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26">
        <f>COUNTIF(D10:AH10,"Ab")</f>
        <v>0</v>
      </c>
      <c r="AJ10" s="227">
        <f>COUNTIF(D10:AH10,"Le")</f>
        <v>0</v>
      </c>
      <c r="AK10" s="221">
        <f>COUNTIF(D10:AH10,"Pre")</f>
        <v>0</v>
      </c>
    </row>
    <row r="11" spans="1:37" ht="17.2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26">
        <f t="shared" ref="AI11:AI55" si="0">COUNTIF(D11:AH11,"Ab")</f>
        <v>0</v>
      </c>
      <c r="AJ11" s="227">
        <f t="shared" ref="AJ11:AJ55" si="1">COUNTIF(D11:AH11,"Le")</f>
        <v>0</v>
      </c>
      <c r="AK11" s="221">
        <f t="shared" ref="AK11:AK55" si="2">COUNTIF(D11:AH11,"Pre")</f>
        <v>0</v>
      </c>
    </row>
    <row r="12" spans="1:37" ht="17.2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26">
        <f t="shared" si="0"/>
        <v>0</v>
      </c>
      <c r="AJ12" s="227">
        <f t="shared" si="1"/>
        <v>0</v>
      </c>
      <c r="AK12" s="221">
        <f t="shared" si="2"/>
        <v>0</v>
      </c>
    </row>
    <row r="13" spans="1:37" ht="17.2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26">
        <f t="shared" si="0"/>
        <v>0</v>
      </c>
      <c r="AJ13" s="227">
        <f t="shared" si="1"/>
        <v>0</v>
      </c>
      <c r="AK13" s="221">
        <f t="shared" si="2"/>
        <v>0</v>
      </c>
    </row>
    <row r="14" spans="1:37" ht="17.2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26">
        <f t="shared" si="0"/>
        <v>0</v>
      </c>
      <c r="AJ14" s="227">
        <f t="shared" si="1"/>
        <v>0</v>
      </c>
      <c r="AK14" s="221">
        <f t="shared" si="2"/>
        <v>0</v>
      </c>
    </row>
    <row r="15" spans="1:37" ht="17.2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26">
        <f t="shared" si="0"/>
        <v>0</v>
      </c>
      <c r="AJ15" s="227">
        <f t="shared" si="1"/>
        <v>0</v>
      </c>
      <c r="AK15" s="221">
        <f t="shared" si="2"/>
        <v>0</v>
      </c>
    </row>
    <row r="16" spans="1:37" ht="17.2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26">
        <f t="shared" si="0"/>
        <v>0</v>
      </c>
      <c r="AJ16" s="227">
        <f t="shared" si="1"/>
        <v>0</v>
      </c>
      <c r="AK16" s="221">
        <f t="shared" si="2"/>
        <v>0</v>
      </c>
    </row>
    <row r="17" spans="1:37" ht="17.2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26">
        <f t="shared" si="0"/>
        <v>0</v>
      </c>
      <c r="AJ17" s="227">
        <f t="shared" si="1"/>
        <v>0</v>
      </c>
      <c r="AK17" s="221">
        <f t="shared" si="2"/>
        <v>0</v>
      </c>
    </row>
    <row r="18" spans="1:37" ht="17.2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26">
        <f t="shared" si="0"/>
        <v>0</v>
      </c>
      <c r="AJ18" s="227">
        <f t="shared" si="1"/>
        <v>0</v>
      </c>
      <c r="AK18" s="221">
        <f t="shared" si="2"/>
        <v>0</v>
      </c>
    </row>
    <row r="19" spans="1:37" ht="17.2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26">
        <f t="shared" si="0"/>
        <v>0</v>
      </c>
      <c r="AJ19" s="227">
        <f t="shared" si="1"/>
        <v>0</v>
      </c>
      <c r="AK19" s="221">
        <f t="shared" si="2"/>
        <v>0</v>
      </c>
    </row>
    <row r="20" spans="1:37" ht="17.2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26">
        <f t="shared" si="0"/>
        <v>0</v>
      </c>
      <c r="AJ20" s="227">
        <f t="shared" si="1"/>
        <v>0</v>
      </c>
      <c r="AK20" s="221">
        <f t="shared" si="2"/>
        <v>0</v>
      </c>
    </row>
    <row r="21" spans="1:37" ht="17.2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26">
        <f t="shared" si="0"/>
        <v>0</v>
      </c>
      <c r="AJ21" s="227">
        <f t="shared" si="1"/>
        <v>0</v>
      </c>
      <c r="AK21" s="221">
        <f t="shared" si="2"/>
        <v>0</v>
      </c>
    </row>
    <row r="22" spans="1:37" ht="17.2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26">
        <f t="shared" si="0"/>
        <v>0</v>
      </c>
      <c r="AJ22" s="227">
        <f t="shared" si="1"/>
        <v>0</v>
      </c>
      <c r="AK22" s="221">
        <f t="shared" si="2"/>
        <v>0</v>
      </c>
    </row>
    <row r="23" spans="1:37" ht="17.2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26">
        <f t="shared" si="0"/>
        <v>0</v>
      </c>
      <c r="AJ23" s="227">
        <f t="shared" si="1"/>
        <v>0</v>
      </c>
      <c r="AK23" s="221">
        <f t="shared" si="2"/>
        <v>0</v>
      </c>
    </row>
    <row r="24" spans="1:37" ht="17.2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26">
        <f t="shared" si="0"/>
        <v>0</v>
      </c>
      <c r="AJ24" s="227">
        <f t="shared" si="1"/>
        <v>0</v>
      </c>
      <c r="AK24" s="221">
        <f t="shared" si="2"/>
        <v>0</v>
      </c>
    </row>
    <row r="25" spans="1:37" ht="17.2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26">
        <f t="shared" si="0"/>
        <v>0</v>
      </c>
      <c r="AJ25" s="227">
        <f t="shared" si="1"/>
        <v>0</v>
      </c>
      <c r="AK25" s="221">
        <f t="shared" si="2"/>
        <v>0</v>
      </c>
    </row>
    <row r="26" spans="1:37" ht="17.2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26">
        <f t="shared" si="0"/>
        <v>0</v>
      </c>
      <c r="AJ26" s="227">
        <f t="shared" si="1"/>
        <v>0</v>
      </c>
      <c r="AK26" s="221">
        <f t="shared" si="2"/>
        <v>0</v>
      </c>
    </row>
    <row r="27" spans="1:37" ht="17.2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26">
        <f t="shared" si="0"/>
        <v>0</v>
      </c>
      <c r="AJ27" s="227">
        <f t="shared" si="1"/>
        <v>0</v>
      </c>
      <c r="AK27" s="221">
        <f t="shared" si="2"/>
        <v>0</v>
      </c>
    </row>
    <row r="28" spans="1:37" ht="17.2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26">
        <f t="shared" si="0"/>
        <v>0</v>
      </c>
      <c r="AJ28" s="227">
        <f t="shared" si="1"/>
        <v>0</v>
      </c>
      <c r="AK28" s="221">
        <f t="shared" si="2"/>
        <v>0</v>
      </c>
    </row>
    <row r="29" spans="1:37" ht="17.2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26">
        <f t="shared" si="0"/>
        <v>0</v>
      </c>
      <c r="AJ29" s="227">
        <f t="shared" si="1"/>
        <v>0</v>
      </c>
      <c r="AK29" s="221">
        <f t="shared" si="2"/>
        <v>0</v>
      </c>
    </row>
    <row r="30" spans="1:37" ht="17.2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26">
        <f t="shared" si="0"/>
        <v>0</v>
      </c>
      <c r="AJ30" s="227">
        <f t="shared" si="1"/>
        <v>0</v>
      </c>
      <c r="AK30" s="221">
        <f t="shared" si="2"/>
        <v>0</v>
      </c>
    </row>
    <row r="31" spans="1:37" ht="17.2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26">
        <f t="shared" si="0"/>
        <v>0</v>
      </c>
      <c r="AJ31" s="227">
        <f t="shared" si="1"/>
        <v>0</v>
      </c>
      <c r="AK31" s="221">
        <f t="shared" si="2"/>
        <v>0</v>
      </c>
    </row>
    <row r="32" spans="1:37" ht="17.2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26">
        <f t="shared" si="0"/>
        <v>0</v>
      </c>
      <c r="AJ32" s="227">
        <f t="shared" si="1"/>
        <v>0</v>
      </c>
      <c r="AK32" s="221">
        <f t="shared" si="2"/>
        <v>0</v>
      </c>
    </row>
    <row r="33" spans="1:37" ht="17.2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26">
        <f t="shared" si="0"/>
        <v>0</v>
      </c>
      <c r="AJ33" s="227">
        <f t="shared" si="1"/>
        <v>0</v>
      </c>
      <c r="AK33" s="221">
        <f t="shared" si="2"/>
        <v>0</v>
      </c>
    </row>
    <row r="34" spans="1:37" ht="17.2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26">
        <f t="shared" si="0"/>
        <v>0</v>
      </c>
      <c r="AJ34" s="227">
        <f t="shared" si="1"/>
        <v>0</v>
      </c>
      <c r="AK34" s="221">
        <f t="shared" si="2"/>
        <v>0</v>
      </c>
    </row>
    <row r="35" spans="1:37" ht="17.2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26">
        <f t="shared" si="0"/>
        <v>0</v>
      </c>
      <c r="AJ35" s="227">
        <f t="shared" si="1"/>
        <v>0</v>
      </c>
      <c r="AK35" s="221">
        <f t="shared" si="2"/>
        <v>0</v>
      </c>
    </row>
    <row r="36" spans="1:37" ht="17.2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26">
        <f t="shared" si="0"/>
        <v>0</v>
      </c>
      <c r="AJ36" s="227">
        <f t="shared" si="1"/>
        <v>0</v>
      </c>
      <c r="AK36" s="221">
        <f t="shared" si="2"/>
        <v>0</v>
      </c>
    </row>
    <row r="37" spans="1:37" ht="17.2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26">
        <f t="shared" si="0"/>
        <v>0</v>
      </c>
      <c r="AJ37" s="227">
        <f t="shared" si="1"/>
        <v>0</v>
      </c>
      <c r="AK37" s="221">
        <f t="shared" si="2"/>
        <v>0</v>
      </c>
    </row>
    <row r="38" spans="1:37" ht="17.2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26">
        <f t="shared" si="0"/>
        <v>0</v>
      </c>
      <c r="AJ38" s="227">
        <f t="shared" si="1"/>
        <v>0</v>
      </c>
      <c r="AK38" s="221">
        <f t="shared" si="2"/>
        <v>0</v>
      </c>
    </row>
    <row r="39" spans="1:37" ht="17.2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26">
        <f t="shared" si="0"/>
        <v>0</v>
      </c>
      <c r="AJ39" s="227">
        <f t="shared" si="1"/>
        <v>0</v>
      </c>
      <c r="AK39" s="221">
        <f t="shared" si="2"/>
        <v>0</v>
      </c>
    </row>
    <row r="40" spans="1:37" ht="17.2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26">
        <f t="shared" si="0"/>
        <v>0</v>
      </c>
      <c r="AJ40" s="227">
        <f t="shared" si="1"/>
        <v>0</v>
      </c>
      <c r="AK40" s="221">
        <f t="shared" si="2"/>
        <v>0</v>
      </c>
    </row>
    <row r="41" spans="1:37" ht="17.2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26">
        <f t="shared" si="0"/>
        <v>0</v>
      </c>
      <c r="AJ41" s="227">
        <f t="shared" si="1"/>
        <v>0</v>
      </c>
      <c r="AK41" s="221">
        <f t="shared" si="2"/>
        <v>0</v>
      </c>
    </row>
    <row r="42" spans="1:37" ht="17.2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26">
        <f t="shared" si="0"/>
        <v>0</v>
      </c>
      <c r="AJ42" s="227">
        <f t="shared" si="1"/>
        <v>0</v>
      </c>
      <c r="AK42" s="221">
        <f t="shared" si="2"/>
        <v>0</v>
      </c>
    </row>
    <row r="43" spans="1:37" ht="17.2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26">
        <f t="shared" si="0"/>
        <v>0</v>
      </c>
      <c r="AJ43" s="227">
        <f t="shared" si="1"/>
        <v>0</v>
      </c>
      <c r="AK43" s="221">
        <f t="shared" si="2"/>
        <v>0</v>
      </c>
    </row>
    <row r="44" spans="1:37" ht="17.2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26">
        <f t="shared" si="0"/>
        <v>0</v>
      </c>
      <c r="AJ44" s="227">
        <f t="shared" si="1"/>
        <v>0</v>
      </c>
      <c r="AK44" s="221">
        <f t="shared" si="2"/>
        <v>0</v>
      </c>
    </row>
    <row r="45" spans="1:37" ht="17.2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26">
        <f t="shared" si="0"/>
        <v>0</v>
      </c>
      <c r="AJ45" s="227">
        <f t="shared" si="1"/>
        <v>0</v>
      </c>
      <c r="AK45" s="221">
        <f t="shared" si="2"/>
        <v>0</v>
      </c>
    </row>
    <row r="46" spans="1:37" ht="17.2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26">
        <f t="shared" si="0"/>
        <v>0</v>
      </c>
      <c r="AJ46" s="227">
        <f t="shared" si="1"/>
        <v>0</v>
      </c>
      <c r="AK46" s="221">
        <f t="shared" si="2"/>
        <v>0</v>
      </c>
    </row>
    <row r="47" spans="1:37" ht="17.2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26">
        <f t="shared" si="0"/>
        <v>0</v>
      </c>
      <c r="AJ47" s="227">
        <f t="shared" si="1"/>
        <v>0</v>
      </c>
      <c r="AK47" s="221">
        <f t="shared" si="2"/>
        <v>0</v>
      </c>
    </row>
    <row r="48" spans="1:37" ht="17.2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26">
        <f t="shared" si="0"/>
        <v>0</v>
      </c>
      <c r="AJ48" s="227">
        <f t="shared" si="1"/>
        <v>0</v>
      </c>
      <c r="AK48" s="221">
        <f t="shared" si="2"/>
        <v>0</v>
      </c>
    </row>
    <row r="49" spans="1:37" ht="17.2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26">
        <f t="shared" si="0"/>
        <v>0</v>
      </c>
      <c r="AJ49" s="227">
        <f t="shared" si="1"/>
        <v>0</v>
      </c>
      <c r="AK49" s="221">
        <f t="shared" si="2"/>
        <v>0</v>
      </c>
    </row>
    <row r="50" spans="1:37" ht="17.2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26">
        <f t="shared" si="0"/>
        <v>0</v>
      </c>
      <c r="AJ50" s="227">
        <f t="shared" si="1"/>
        <v>0</v>
      </c>
      <c r="AK50" s="221">
        <f t="shared" si="2"/>
        <v>0</v>
      </c>
    </row>
    <row r="51" spans="1:37" ht="17.2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26">
        <f t="shared" si="0"/>
        <v>0</v>
      </c>
      <c r="AJ51" s="227">
        <f t="shared" si="1"/>
        <v>0</v>
      </c>
      <c r="AK51" s="221">
        <f t="shared" si="2"/>
        <v>0</v>
      </c>
    </row>
    <row r="52" spans="1:37" ht="17.2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26">
        <f t="shared" si="0"/>
        <v>0</v>
      </c>
      <c r="AJ52" s="227">
        <f t="shared" si="1"/>
        <v>0</v>
      </c>
      <c r="AK52" s="221">
        <f t="shared" si="2"/>
        <v>0</v>
      </c>
    </row>
    <row r="53" spans="1:37" ht="17.2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26">
        <f t="shared" si="0"/>
        <v>0</v>
      </c>
      <c r="AJ53" s="227">
        <f t="shared" si="1"/>
        <v>0</v>
      </c>
      <c r="AK53" s="221">
        <f t="shared" si="2"/>
        <v>0</v>
      </c>
    </row>
    <row r="54" spans="1:37" ht="17.25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26">
        <f t="shared" si="0"/>
        <v>0</v>
      </c>
      <c r="AJ54" s="227">
        <f t="shared" si="1"/>
        <v>0</v>
      </c>
      <c r="AK54" s="221">
        <f t="shared" si="2"/>
        <v>0</v>
      </c>
    </row>
    <row r="55" spans="1:37" ht="17.25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26">
        <f t="shared" si="0"/>
        <v>0</v>
      </c>
      <c r="AJ55" s="227">
        <f t="shared" si="1"/>
        <v>0</v>
      </c>
      <c r="AK55" s="221">
        <f t="shared" si="2"/>
        <v>0</v>
      </c>
    </row>
    <row r="56" spans="1:37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H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 t="shared" si="3"/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>COUNTIF(Y10:Y55,"Ab")</f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226">
        <f t="shared" si="3"/>
        <v>0</v>
      </c>
      <c r="AI56" s="420"/>
      <c r="AJ56" s="421"/>
      <c r="AK56" s="421"/>
    </row>
    <row r="57" spans="1:37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H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230">
        <f t="shared" si="4"/>
        <v>0</v>
      </c>
      <c r="AI57" s="422"/>
      <c r="AJ57" s="408"/>
      <c r="AK57" s="408"/>
    </row>
    <row r="58" spans="1:37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H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208">
        <f t="shared" si="5"/>
        <v>0</v>
      </c>
      <c r="AI58" s="422"/>
      <c r="AJ58" s="408"/>
      <c r="AK58" s="408"/>
    </row>
    <row r="59" spans="1:37" ht="24.6" x14ac:dyDescent="0.25">
      <c r="A59" s="22"/>
      <c r="B59" s="209"/>
      <c r="C59" s="210"/>
      <c r="D59" s="219" t="s">
        <v>97</v>
      </c>
      <c r="E59" s="219" t="s">
        <v>98</v>
      </c>
      <c r="F59" s="219" t="s">
        <v>99</v>
      </c>
      <c r="G59" s="219" t="s">
        <v>100</v>
      </c>
      <c r="H59" s="219" t="s">
        <v>101</v>
      </c>
      <c r="I59" s="212"/>
      <c r="J59" s="212"/>
      <c r="K59" s="212"/>
    </row>
    <row r="60" spans="1:37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  <c r="AJ60" s="423"/>
      <c r="AK60" s="423"/>
    </row>
    <row r="61" spans="1:37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  <c r="AJ61" s="408"/>
      <c r="AK61" s="408"/>
    </row>
    <row r="62" spans="1:37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  <c r="AJ62" s="408"/>
      <c r="AK62" s="408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U7oXR4botwBKbE062w4Se+AZdXIQ0ZajlzqFZ9mzALo7SMWBZPGV+m5WarNrjfUY1w+KywyBWYLoBe4fq0MnIw==" saltValue="8QUo1+oNxIEis52nkD+Qfg==" spinCount="100000" sheet="1" objects="1" scenarios="1"/>
  <dataConsolidate/>
  <mergeCells count="26"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  <mergeCell ref="U60:W60"/>
    <mergeCell ref="U61:W61"/>
    <mergeCell ref="U62:W62"/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</mergeCells>
  <conditionalFormatting sqref="D10:AH55">
    <cfRule type="containsText" dxfId="169" priority="1" operator="containsText" text="Le">
      <formula>NOT(ISERROR(SEARCH("Le",D10)))</formula>
    </cfRule>
    <cfRule type="containsText" dxfId="168" priority="2" operator="containsText" text="Ab">
      <formula>NOT(ISERROR(SEARCH("Ab",D10)))</formula>
    </cfRule>
    <cfRule type="containsText" dxfId="167" priority="3" operator="containsText" text="Le">
      <formula>NOT(ISERROR(SEARCH("Le",D10)))</formula>
    </cfRule>
    <cfRule type="containsText" dxfId="166" priority="4" operator="containsText" text="Le">
      <formula>NOT(ISERROR(SEARCH("Le",D10)))</formula>
    </cfRule>
    <cfRule type="containsText" dxfId="165" priority="5" operator="containsText" text="Ab">
      <formula>NOT(ISERROR(SEARCH("Ab",D10)))</formula>
    </cfRule>
    <cfRule type="containsText" dxfId="164" priority="6" operator="containsText" text="Ab">
      <formula>NOT(ISERROR(SEARCH("Ab",D10)))</formula>
    </cfRule>
    <cfRule type="containsText" dxfId="163" priority="7" operator="containsText" text="Ab">
      <formula>NOT(ISERROR(SEARCH("Ab",D10)))</formula>
    </cfRule>
    <cfRule type="containsText" dxfId="162" priority="8" operator="containsText" text="Ab">
      <formula>NOT(ISERROR(SEARCH("Ab",D10)))</formula>
    </cfRule>
    <cfRule type="containsText" dxfId="161" priority="9" operator="containsText" text="Le">
      <formula>NOT(ISERROR(SEARCH("Le",D10)))</formula>
    </cfRule>
    <cfRule type="containsText" dxfId="160" priority="10" operator="containsText" text="Ab">
      <formula>NOT(ISERROR(SEARCH("Ab",D10)))</formula>
    </cfRule>
    <cfRule type="containsText" dxfId="159" priority="11" operator="containsText" text="Ab">
      <formula>NOT(ISERROR(SEARCH("Ab",D10)))</formula>
    </cfRule>
    <cfRule type="containsText" dxfId="158" priority="12" operator="containsText" text="ลา">
      <formula>NOT(ISERROR(SEARCH("ลา",D10)))</formula>
    </cfRule>
    <cfRule type="containsText" dxfId="157" priority="13" operator="containsText" text="ขาด">
      <formula>NOT(ISERROR(SEARCH("ขาด",D10)))</formula>
    </cfRule>
    <cfRule type="containsText" dxfId="156" priority="14" operator="containsText" text="มา">
      <formula>NOT(ISERROR(SEARCH("มา",D10)))</formula>
    </cfRule>
    <cfRule type="containsText" dxfId="155" priority="15" operator="containsText" text="Le">
      <formula>NOT(ISERROR(SEARCH("Le",D10)))</formula>
    </cfRule>
    <cfRule type="containsText" dxfId="154" priority="16" operator="containsText" text="Ab">
      <formula>NOT(ISERROR(SEARCH("Ab",D10)))</formula>
    </cfRule>
    <cfRule type="containsText" dxfId="153" priority="17" operator="containsText" text="Pre">
      <formula>NOT(ISERROR(SEARCH("Pre",D10)))</formula>
    </cfRule>
  </conditionalFormatting>
  <dataValidations count="2">
    <dataValidation type="list" allowBlank="1" showInputMessage="1" showErrorMessage="1" sqref="D10:AH55" xr:uid="{8014133F-6EE0-41F2-BF6B-6FBE7F82DA7D}">
      <formula1>"Ab,Le,Pre"</formula1>
    </dataValidation>
    <dataValidation type="list" allowBlank="1" showInputMessage="1" showErrorMessage="1" sqref="D9:AH9" xr:uid="{00000000-0002-0000-0700-000001000000}">
      <formula1>"MON.,TUE.,WED.,THU.,FRI."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" sqref="A5:A9"/>
    </sheetView>
  </sheetViews>
  <sheetFormatPr defaultColWidth="9" defaultRowHeight="21" x14ac:dyDescent="0.25"/>
  <cols>
    <col min="1" max="1" width="4.59765625" style="12" customWidth="1"/>
    <col min="2" max="2" width="10" style="12" customWidth="1"/>
    <col min="3" max="3" width="25.59765625" style="12" customWidth="1"/>
    <col min="4" max="34" width="4" style="207" customWidth="1"/>
    <col min="35" max="35" width="4.59765625" style="207" customWidth="1"/>
    <col min="36" max="36" width="4.59765625" style="19" customWidth="1"/>
    <col min="37" max="37" width="5.69921875" style="19" customWidth="1"/>
    <col min="38" max="16384" width="9" style="12"/>
  </cols>
  <sheetData>
    <row r="1" spans="1:37" ht="30" x14ac:dyDescent="0.25">
      <c r="A1" s="406" t="s">
        <v>16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</row>
    <row r="2" spans="1:37" ht="24.6" x14ac:dyDescent="0.25">
      <c r="A2" s="407" t="s">
        <v>17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</row>
    <row r="3" spans="1:37" ht="24.6" x14ac:dyDescent="0.25">
      <c r="A3" s="407" t="str">
        <f>"Attendance recording form "&amp;" "&amp;'General information'!B7&amp;" Department  Subject Code: "&amp;'General information'!B8&amp;" Subject: "&amp;'General information'!B9&amp;"   "&amp;'General information'!B5</f>
        <v xml:space="preserve">Attendance recording form   Department  Subject Code:  Subject:    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</row>
    <row r="4" spans="1:37" ht="24.6" x14ac:dyDescent="0.25">
      <c r="A4" s="415" t="str">
        <f>'General information'!B6</f>
        <v>Primary 6/4</v>
      </c>
      <c r="B4" s="415"/>
      <c r="C4" s="415"/>
      <c r="D4" s="415"/>
      <c r="E4" s="415"/>
      <c r="F4" s="415"/>
      <c r="G4" s="416" t="str">
        <f>"  Teacher "&amp;'General information'!B11</f>
        <v xml:space="preserve">  Teacher </v>
      </c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5"/>
      <c r="U4" s="415"/>
      <c r="V4" s="415"/>
      <c r="W4" s="415"/>
      <c r="X4" s="415"/>
      <c r="Y4" s="415"/>
      <c r="Z4" s="415"/>
      <c r="AA4" s="415"/>
      <c r="AB4" s="415"/>
      <c r="AC4" s="413"/>
      <c r="AD4" s="414"/>
      <c r="AE4" s="414"/>
      <c r="AF4" s="414"/>
      <c r="AG4" s="414"/>
      <c r="AH4" s="414"/>
      <c r="AI4" s="414"/>
      <c r="AJ4" s="414"/>
      <c r="AK4" s="414"/>
    </row>
    <row r="5" spans="1:37" ht="14.25" customHeight="1" x14ac:dyDescent="0.25">
      <c r="A5" s="424" t="s">
        <v>36</v>
      </c>
      <c r="B5" s="427" t="s">
        <v>73</v>
      </c>
      <c r="C5" s="424" t="s">
        <v>38</v>
      </c>
      <c r="D5" s="432" t="s">
        <v>110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2" t="str">
        <f>D5</f>
        <v>August</v>
      </c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8"/>
    </row>
    <row r="6" spans="1:37" ht="14.25" customHeight="1" x14ac:dyDescent="0.25">
      <c r="A6" s="425"/>
      <c r="B6" s="428"/>
      <c r="C6" s="425"/>
      <c r="D6" s="434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4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9"/>
    </row>
    <row r="7" spans="1:37" ht="18.75" customHeight="1" x14ac:dyDescent="0.25">
      <c r="A7" s="425"/>
      <c r="B7" s="428"/>
      <c r="C7" s="425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40"/>
    </row>
    <row r="8" spans="1:37" ht="18.75" customHeight="1" x14ac:dyDescent="0.25">
      <c r="A8" s="425"/>
      <c r="B8" s="428"/>
      <c r="C8" s="425"/>
      <c r="D8" s="115">
        <v>1</v>
      </c>
      <c r="E8" s="115">
        <v>2</v>
      </c>
      <c r="F8" s="115">
        <v>3</v>
      </c>
      <c r="G8" s="115">
        <v>4</v>
      </c>
      <c r="H8" s="115">
        <v>5</v>
      </c>
      <c r="I8" s="115">
        <v>6</v>
      </c>
      <c r="J8" s="115">
        <v>7</v>
      </c>
      <c r="K8" s="115">
        <v>8</v>
      </c>
      <c r="L8" s="115">
        <v>9</v>
      </c>
      <c r="M8" s="115">
        <v>10</v>
      </c>
      <c r="N8" s="115">
        <v>11</v>
      </c>
      <c r="O8" s="115">
        <v>12</v>
      </c>
      <c r="P8" s="115">
        <v>13</v>
      </c>
      <c r="Q8" s="115">
        <v>14</v>
      </c>
      <c r="R8" s="115">
        <v>15</v>
      </c>
      <c r="S8" s="115">
        <v>16</v>
      </c>
      <c r="T8" s="115">
        <v>17</v>
      </c>
      <c r="U8" s="115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5">
        <v>24</v>
      </c>
      <c r="AB8" s="115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115">
        <v>31</v>
      </c>
      <c r="AI8" s="453" t="s">
        <v>93</v>
      </c>
      <c r="AJ8" s="449" t="s">
        <v>94</v>
      </c>
      <c r="AK8" s="451" t="s">
        <v>96</v>
      </c>
    </row>
    <row r="9" spans="1:37" ht="18.75" customHeight="1" x14ac:dyDescent="0.25">
      <c r="A9" s="426"/>
      <c r="B9" s="429"/>
      <c r="C9" s="426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3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454"/>
      <c r="AJ9" s="450"/>
      <c r="AK9" s="452"/>
    </row>
    <row r="10" spans="1:37" ht="17.25" customHeight="1" x14ac:dyDescent="0.25">
      <c r="A10" s="117">
        <f>PP.5!A7</f>
        <v>0</v>
      </c>
      <c r="B10" s="118">
        <f>PP.5!B7</f>
        <v>0</v>
      </c>
      <c r="C10" s="204">
        <f>PP.5!D7</f>
        <v>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34">
        <f>COUNTIF(D10:AH10,"Ab")</f>
        <v>0</v>
      </c>
      <c r="AJ10" s="235">
        <f>COUNTIF(D10:AH10,"Le")</f>
        <v>0</v>
      </c>
      <c r="AK10" s="225">
        <f>COUNTIF(D10:AH10,"Pre")</f>
        <v>0</v>
      </c>
    </row>
    <row r="11" spans="1:37" ht="17.25" customHeight="1" x14ac:dyDescent="0.25">
      <c r="A11" s="117">
        <f>PP.5!A8</f>
        <v>0</v>
      </c>
      <c r="B11" s="118">
        <f>PP.5!B8</f>
        <v>0</v>
      </c>
      <c r="C11" s="204">
        <f>PP.5!D8</f>
        <v>0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34">
        <f t="shared" ref="AI11:AI55" si="0">COUNTIF(D11:AH11,"Ab")</f>
        <v>0</v>
      </c>
      <c r="AJ11" s="235">
        <f t="shared" ref="AJ11:AJ55" si="1">COUNTIF(D11:AH11,"Le")</f>
        <v>0</v>
      </c>
      <c r="AK11" s="225">
        <f t="shared" ref="AK11:AK55" si="2">COUNTIF(D11:AH11,"Pre")</f>
        <v>0</v>
      </c>
    </row>
    <row r="12" spans="1:37" ht="17.25" customHeight="1" x14ac:dyDescent="0.25">
      <c r="A12" s="117">
        <f>PP.5!A9</f>
        <v>0</v>
      </c>
      <c r="B12" s="118">
        <f>PP.5!B9</f>
        <v>0</v>
      </c>
      <c r="C12" s="204">
        <f>PP.5!D9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34">
        <f t="shared" si="0"/>
        <v>0</v>
      </c>
      <c r="AJ12" s="235">
        <f t="shared" si="1"/>
        <v>0</v>
      </c>
      <c r="AK12" s="225">
        <f t="shared" si="2"/>
        <v>0</v>
      </c>
    </row>
    <row r="13" spans="1:37" ht="17.25" customHeight="1" x14ac:dyDescent="0.25">
      <c r="A13" s="117">
        <f>PP.5!A10</f>
        <v>0</v>
      </c>
      <c r="B13" s="118">
        <f>PP.5!B10</f>
        <v>0</v>
      </c>
      <c r="C13" s="204">
        <f>PP.5!D10</f>
        <v>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34">
        <f t="shared" si="0"/>
        <v>0</v>
      </c>
      <c r="AJ13" s="235">
        <f t="shared" si="1"/>
        <v>0</v>
      </c>
      <c r="AK13" s="225">
        <f t="shared" si="2"/>
        <v>0</v>
      </c>
    </row>
    <row r="14" spans="1:37" ht="17.25" customHeight="1" x14ac:dyDescent="0.25">
      <c r="A14" s="117">
        <f>PP.5!A11</f>
        <v>0</v>
      </c>
      <c r="B14" s="118">
        <f>PP.5!B11</f>
        <v>0</v>
      </c>
      <c r="C14" s="204">
        <f>PP.5!D11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34">
        <f t="shared" si="0"/>
        <v>0</v>
      </c>
      <c r="AJ14" s="235">
        <f t="shared" si="1"/>
        <v>0</v>
      </c>
      <c r="AK14" s="225">
        <f t="shared" si="2"/>
        <v>0</v>
      </c>
    </row>
    <row r="15" spans="1:37" ht="17.25" customHeight="1" x14ac:dyDescent="0.25">
      <c r="A15" s="117">
        <f>PP.5!A12</f>
        <v>0</v>
      </c>
      <c r="B15" s="118">
        <f>PP.5!B12</f>
        <v>0</v>
      </c>
      <c r="C15" s="204">
        <f>PP.5!D12</f>
        <v>0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34">
        <f t="shared" si="0"/>
        <v>0</v>
      </c>
      <c r="AJ15" s="235">
        <f t="shared" si="1"/>
        <v>0</v>
      </c>
      <c r="AK15" s="225">
        <f t="shared" si="2"/>
        <v>0</v>
      </c>
    </row>
    <row r="16" spans="1:37" ht="17.25" customHeight="1" x14ac:dyDescent="0.25">
      <c r="A16" s="117">
        <f>PP.5!A13</f>
        <v>0</v>
      </c>
      <c r="B16" s="118">
        <f>PP.5!B13</f>
        <v>0</v>
      </c>
      <c r="C16" s="204">
        <f>PP.5!D13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34">
        <f t="shared" si="0"/>
        <v>0</v>
      </c>
      <c r="AJ16" s="235">
        <f t="shared" si="1"/>
        <v>0</v>
      </c>
      <c r="AK16" s="225">
        <f t="shared" si="2"/>
        <v>0</v>
      </c>
    </row>
    <row r="17" spans="1:37" ht="17.25" customHeight="1" x14ac:dyDescent="0.25">
      <c r="A17" s="117">
        <f>PP.5!A14</f>
        <v>0</v>
      </c>
      <c r="B17" s="118">
        <f>PP.5!B14</f>
        <v>0</v>
      </c>
      <c r="C17" s="204">
        <f>PP.5!D14</f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34">
        <f t="shared" si="0"/>
        <v>0</v>
      </c>
      <c r="AJ17" s="235">
        <f t="shared" si="1"/>
        <v>0</v>
      </c>
      <c r="AK17" s="225">
        <f t="shared" si="2"/>
        <v>0</v>
      </c>
    </row>
    <row r="18" spans="1:37" ht="17.25" customHeight="1" x14ac:dyDescent="0.25">
      <c r="A18" s="117">
        <f>PP.5!A15</f>
        <v>0</v>
      </c>
      <c r="B18" s="118">
        <f>PP.5!B15</f>
        <v>0</v>
      </c>
      <c r="C18" s="204">
        <f>PP.5!D15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34">
        <f t="shared" si="0"/>
        <v>0</v>
      </c>
      <c r="AJ18" s="235">
        <f t="shared" si="1"/>
        <v>0</v>
      </c>
      <c r="AK18" s="225">
        <f t="shared" si="2"/>
        <v>0</v>
      </c>
    </row>
    <row r="19" spans="1:37" ht="17.25" customHeight="1" x14ac:dyDescent="0.25">
      <c r="A19" s="117">
        <f>PP.5!A16</f>
        <v>0</v>
      </c>
      <c r="B19" s="118">
        <f>PP.5!B16</f>
        <v>0</v>
      </c>
      <c r="C19" s="204">
        <f>PP.5!D16</f>
        <v>0</v>
      </c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34">
        <f t="shared" si="0"/>
        <v>0</v>
      </c>
      <c r="AJ19" s="235">
        <f t="shared" si="1"/>
        <v>0</v>
      </c>
      <c r="AK19" s="225">
        <f t="shared" si="2"/>
        <v>0</v>
      </c>
    </row>
    <row r="20" spans="1:37" ht="17.25" customHeight="1" x14ac:dyDescent="0.25">
      <c r="A20" s="117">
        <f>PP.5!A17</f>
        <v>0</v>
      </c>
      <c r="B20" s="118">
        <f>PP.5!B17</f>
        <v>0</v>
      </c>
      <c r="C20" s="204">
        <f>PP.5!D17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34">
        <f t="shared" si="0"/>
        <v>0</v>
      </c>
      <c r="AJ20" s="235">
        <f t="shared" si="1"/>
        <v>0</v>
      </c>
      <c r="AK20" s="225">
        <f t="shared" si="2"/>
        <v>0</v>
      </c>
    </row>
    <row r="21" spans="1:37" ht="17.25" customHeight="1" x14ac:dyDescent="0.25">
      <c r="A21" s="117">
        <f>PP.5!A18</f>
        <v>0</v>
      </c>
      <c r="B21" s="118">
        <f>PP.5!B18</f>
        <v>0</v>
      </c>
      <c r="C21" s="204">
        <f>PP.5!D18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34">
        <f t="shared" si="0"/>
        <v>0</v>
      </c>
      <c r="AJ21" s="235">
        <f t="shared" si="1"/>
        <v>0</v>
      </c>
      <c r="AK21" s="225">
        <f t="shared" si="2"/>
        <v>0</v>
      </c>
    </row>
    <row r="22" spans="1:37" ht="17.25" customHeight="1" x14ac:dyDescent="0.25">
      <c r="A22" s="117">
        <f>PP.5!A19</f>
        <v>0</v>
      </c>
      <c r="B22" s="118">
        <f>PP.5!B19</f>
        <v>0</v>
      </c>
      <c r="C22" s="204">
        <f>PP.5!D19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34">
        <f t="shared" si="0"/>
        <v>0</v>
      </c>
      <c r="AJ22" s="235">
        <f t="shared" si="1"/>
        <v>0</v>
      </c>
      <c r="AK22" s="225">
        <f t="shared" si="2"/>
        <v>0</v>
      </c>
    </row>
    <row r="23" spans="1:37" ht="17.25" customHeight="1" x14ac:dyDescent="0.25">
      <c r="A23" s="117">
        <f>PP.5!A20</f>
        <v>0</v>
      </c>
      <c r="B23" s="118">
        <f>PP.5!B20</f>
        <v>0</v>
      </c>
      <c r="C23" s="204">
        <f>PP.5!D20</f>
        <v>0</v>
      </c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34">
        <f t="shared" si="0"/>
        <v>0</v>
      </c>
      <c r="AJ23" s="235">
        <f t="shared" si="1"/>
        <v>0</v>
      </c>
      <c r="AK23" s="225">
        <f t="shared" si="2"/>
        <v>0</v>
      </c>
    </row>
    <row r="24" spans="1:37" ht="17.25" customHeight="1" x14ac:dyDescent="0.25">
      <c r="A24" s="117">
        <f>PP.5!A21</f>
        <v>0</v>
      </c>
      <c r="B24" s="118">
        <f>PP.5!B21</f>
        <v>0</v>
      </c>
      <c r="C24" s="204">
        <f>PP.5!D21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34">
        <f t="shared" si="0"/>
        <v>0</v>
      </c>
      <c r="AJ24" s="235">
        <f t="shared" si="1"/>
        <v>0</v>
      </c>
      <c r="AK24" s="225">
        <f t="shared" si="2"/>
        <v>0</v>
      </c>
    </row>
    <row r="25" spans="1:37" ht="17.25" customHeight="1" x14ac:dyDescent="0.25">
      <c r="A25" s="117">
        <f>PP.5!A22</f>
        <v>0</v>
      </c>
      <c r="B25" s="118">
        <f>PP.5!B22</f>
        <v>0</v>
      </c>
      <c r="C25" s="204">
        <f>PP.5!D22</f>
        <v>0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34">
        <f t="shared" si="0"/>
        <v>0</v>
      </c>
      <c r="AJ25" s="235">
        <f t="shared" si="1"/>
        <v>0</v>
      </c>
      <c r="AK25" s="225">
        <f t="shared" si="2"/>
        <v>0</v>
      </c>
    </row>
    <row r="26" spans="1:37" ht="17.25" customHeight="1" x14ac:dyDescent="0.25">
      <c r="A26" s="117">
        <f>PP.5!A23</f>
        <v>0</v>
      </c>
      <c r="B26" s="118">
        <f>PP.5!B23</f>
        <v>0</v>
      </c>
      <c r="C26" s="204">
        <f>PP.5!D23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34">
        <f t="shared" si="0"/>
        <v>0</v>
      </c>
      <c r="AJ26" s="235">
        <f t="shared" si="1"/>
        <v>0</v>
      </c>
      <c r="AK26" s="225">
        <f t="shared" si="2"/>
        <v>0</v>
      </c>
    </row>
    <row r="27" spans="1:37" ht="17.25" customHeight="1" x14ac:dyDescent="0.25">
      <c r="A27" s="117">
        <f>PP.5!A24</f>
        <v>0</v>
      </c>
      <c r="B27" s="118">
        <f>PP.5!B24</f>
        <v>0</v>
      </c>
      <c r="C27" s="204">
        <f>PP.5!D24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34">
        <f t="shared" si="0"/>
        <v>0</v>
      </c>
      <c r="AJ27" s="235">
        <f t="shared" si="1"/>
        <v>0</v>
      </c>
      <c r="AK27" s="225">
        <f t="shared" si="2"/>
        <v>0</v>
      </c>
    </row>
    <row r="28" spans="1:37" ht="17.25" customHeight="1" x14ac:dyDescent="0.25">
      <c r="A28" s="117">
        <f>PP.5!A25</f>
        <v>0</v>
      </c>
      <c r="B28" s="118">
        <f>PP.5!B25</f>
        <v>0</v>
      </c>
      <c r="C28" s="204">
        <f>PP.5!D25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34">
        <f t="shared" si="0"/>
        <v>0</v>
      </c>
      <c r="AJ28" s="235">
        <f t="shared" si="1"/>
        <v>0</v>
      </c>
      <c r="AK28" s="225">
        <f t="shared" si="2"/>
        <v>0</v>
      </c>
    </row>
    <row r="29" spans="1:37" ht="17.25" customHeight="1" x14ac:dyDescent="0.25">
      <c r="A29" s="117">
        <f>PP.5!A26</f>
        <v>0</v>
      </c>
      <c r="B29" s="118">
        <f>PP.5!B26</f>
        <v>0</v>
      </c>
      <c r="C29" s="204">
        <f>PP.5!D26</f>
        <v>0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34">
        <f t="shared" si="0"/>
        <v>0</v>
      </c>
      <c r="AJ29" s="235">
        <f t="shared" si="1"/>
        <v>0</v>
      </c>
      <c r="AK29" s="225">
        <f t="shared" si="2"/>
        <v>0</v>
      </c>
    </row>
    <row r="30" spans="1:37" ht="17.25" customHeight="1" x14ac:dyDescent="0.25">
      <c r="A30" s="117">
        <f>PP.5!A27</f>
        <v>0</v>
      </c>
      <c r="B30" s="118">
        <f>PP.5!B27</f>
        <v>0</v>
      </c>
      <c r="C30" s="204">
        <f>PP.5!D27</f>
        <v>0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34">
        <f t="shared" si="0"/>
        <v>0</v>
      </c>
      <c r="AJ30" s="235">
        <f t="shared" si="1"/>
        <v>0</v>
      </c>
      <c r="AK30" s="225">
        <f t="shared" si="2"/>
        <v>0</v>
      </c>
    </row>
    <row r="31" spans="1:37" ht="17.25" customHeight="1" x14ac:dyDescent="0.25">
      <c r="A31" s="117">
        <f>PP.5!A28</f>
        <v>0</v>
      </c>
      <c r="B31" s="118">
        <f>PP.5!B28</f>
        <v>0</v>
      </c>
      <c r="C31" s="204">
        <f>PP.5!D28</f>
        <v>0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34">
        <f t="shared" si="0"/>
        <v>0</v>
      </c>
      <c r="AJ31" s="235">
        <f t="shared" si="1"/>
        <v>0</v>
      </c>
      <c r="AK31" s="225">
        <f t="shared" si="2"/>
        <v>0</v>
      </c>
    </row>
    <row r="32" spans="1:37" ht="17.25" customHeight="1" x14ac:dyDescent="0.25">
      <c r="A32" s="117">
        <f>PP.5!A29</f>
        <v>0</v>
      </c>
      <c r="B32" s="118">
        <f>PP.5!B29</f>
        <v>0</v>
      </c>
      <c r="C32" s="204">
        <f>PP.5!D29</f>
        <v>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34">
        <f t="shared" si="0"/>
        <v>0</v>
      </c>
      <c r="AJ32" s="235">
        <f t="shared" si="1"/>
        <v>0</v>
      </c>
      <c r="AK32" s="225">
        <f t="shared" si="2"/>
        <v>0</v>
      </c>
    </row>
    <row r="33" spans="1:37" ht="17.25" customHeight="1" x14ac:dyDescent="0.25">
      <c r="A33" s="117">
        <f>PP.5!A30</f>
        <v>0</v>
      </c>
      <c r="B33" s="118">
        <f>PP.5!B30</f>
        <v>0</v>
      </c>
      <c r="C33" s="204">
        <f>PP.5!D30</f>
        <v>0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34">
        <f t="shared" si="0"/>
        <v>0</v>
      </c>
      <c r="AJ33" s="235">
        <f t="shared" si="1"/>
        <v>0</v>
      </c>
      <c r="AK33" s="225">
        <f t="shared" si="2"/>
        <v>0</v>
      </c>
    </row>
    <row r="34" spans="1:37" ht="17.25" customHeight="1" x14ac:dyDescent="0.25">
      <c r="A34" s="117">
        <f>PP.5!A31</f>
        <v>0</v>
      </c>
      <c r="B34" s="118">
        <f>PP.5!B31</f>
        <v>0</v>
      </c>
      <c r="C34" s="204">
        <f>PP.5!D31</f>
        <v>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34">
        <f t="shared" si="0"/>
        <v>0</v>
      </c>
      <c r="AJ34" s="235">
        <f t="shared" si="1"/>
        <v>0</v>
      </c>
      <c r="AK34" s="225">
        <f t="shared" si="2"/>
        <v>0</v>
      </c>
    </row>
    <row r="35" spans="1:37" ht="17.25" customHeight="1" x14ac:dyDescent="0.25">
      <c r="A35" s="117">
        <f>PP.5!A32</f>
        <v>0</v>
      </c>
      <c r="B35" s="118">
        <f>PP.5!B32</f>
        <v>0</v>
      </c>
      <c r="C35" s="204">
        <f>PP.5!D32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34">
        <f t="shared" si="0"/>
        <v>0</v>
      </c>
      <c r="AJ35" s="235">
        <f t="shared" si="1"/>
        <v>0</v>
      </c>
      <c r="AK35" s="225">
        <f t="shared" si="2"/>
        <v>0</v>
      </c>
    </row>
    <row r="36" spans="1:37" ht="17.25" customHeight="1" x14ac:dyDescent="0.25">
      <c r="A36" s="117">
        <f>PP.5!A33</f>
        <v>0</v>
      </c>
      <c r="B36" s="118">
        <f>PP.5!B33</f>
        <v>0</v>
      </c>
      <c r="C36" s="204">
        <f>PP.5!D33</f>
        <v>0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34">
        <f t="shared" si="0"/>
        <v>0</v>
      </c>
      <c r="AJ36" s="235">
        <f t="shared" si="1"/>
        <v>0</v>
      </c>
      <c r="AK36" s="225">
        <f t="shared" si="2"/>
        <v>0</v>
      </c>
    </row>
    <row r="37" spans="1:37" ht="17.25" customHeight="1" x14ac:dyDescent="0.25">
      <c r="A37" s="117">
        <f>PP.5!A34</f>
        <v>0</v>
      </c>
      <c r="B37" s="118">
        <f>PP.5!B34</f>
        <v>0</v>
      </c>
      <c r="C37" s="204">
        <f>PP.5!D34</f>
        <v>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34">
        <f t="shared" si="0"/>
        <v>0</v>
      </c>
      <c r="AJ37" s="235">
        <f t="shared" si="1"/>
        <v>0</v>
      </c>
      <c r="AK37" s="225">
        <f t="shared" si="2"/>
        <v>0</v>
      </c>
    </row>
    <row r="38" spans="1:37" ht="17.25" customHeight="1" x14ac:dyDescent="0.25">
      <c r="A38" s="117">
        <f>PP.5!A35</f>
        <v>0</v>
      </c>
      <c r="B38" s="118">
        <f>PP.5!B35</f>
        <v>0</v>
      </c>
      <c r="C38" s="204">
        <f>PP.5!D35</f>
        <v>0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34">
        <f t="shared" si="0"/>
        <v>0</v>
      </c>
      <c r="AJ38" s="235">
        <f t="shared" si="1"/>
        <v>0</v>
      </c>
      <c r="AK38" s="225">
        <f t="shared" si="2"/>
        <v>0</v>
      </c>
    </row>
    <row r="39" spans="1:37" ht="17.25" customHeight="1" x14ac:dyDescent="0.25">
      <c r="A39" s="117">
        <f>PP.5!A36</f>
        <v>0</v>
      </c>
      <c r="B39" s="118">
        <f>PP.5!B36</f>
        <v>0</v>
      </c>
      <c r="C39" s="204">
        <f>PP.5!D36</f>
        <v>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34">
        <f t="shared" si="0"/>
        <v>0</v>
      </c>
      <c r="AJ39" s="235">
        <f t="shared" si="1"/>
        <v>0</v>
      </c>
      <c r="AK39" s="225">
        <f t="shared" si="2"/>
        <v>0</v>
      </c>
    </row>
    <row r="40" spans="1:37" ht="17.25" customHeight="1" x14ac:dyDescent="0.25">
      <c r="A40" s="117">
        <f>PP.5!A37</f>
        <v>0</v>
      </c>
      <c r="B40" s="118">
        <f>PP.5!B37</f>
        <v>0</v>
      </c>
      <c r="C40" s="204">
        <f>PP.5!D37</f>
        <v>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34">
        <f t="shared" si="0"/>
        <v>0</v>
      </c>
      <c r="AJ40" s="235">
        <f t="shared" si="1"/>
        <v>0</v>
      </c>
      <c r="AK40" s="225">
        <f t="shared" si="2"/>
        <v>0</v>
      </c>
    </row>
    <row r="41" spans="1:37" ht="17.25" customHeight="1" x14ac:dyDescent="0.25">
      <c r="A41" s="117">
        <f>PP.5!A38</f>
        <v>0</v>
      </c>
      <c r="B41" s="118">
        <f>PP.5!B38</f>
        <v>0</v>
      </c>
      <c r="C41" s="204">
        <f>PP.5!D38</f>
        <v>0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34">
        <f t="shared" si="0"/>
        <v>0</v>
      </c>
      <c r="AJ41" s="235">
        <f t="shared" si="1"/>
        <v>0</v>
      </c>
      <c r="AK41" s="225">
        <f t="shared" si="2"/>
        <v>0</v>
      </c>
    </row>
    <row r="42" spans="1:37" ht="17.25" customHeight="1" x14ac:dyDescent="0.25">
      <c r="A42" s="117">
        <f>PP.5!A39</f>
        <v>0</v>
      </c>
      <c r="B42" s="118">
        <f>PP.5!B39</f>
        <v>0</v>
      </c>
      <c r="C42" s="204">
        <f>PP.5!D39</f>
        <v>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34">
        <f t="shared" si="0"/>
        <v>0</v>
      </c>
      <c r="AJ42" s="235">
        <f t="shared" si="1"/>
        <v>0</v>
      </c>
      <c r="AK42" s="225">
        <f t="shared" si="2"/>
        <v>0</v>
      </c>
    </row>
    <row r="43" spans="1:37" ht="17.25" customHeight="1" x14ac:dyDescent="0.25">
      <c r="A43" s="117">
        <f>PP.5!A40</f>
        <v>0</v>
      </c>
      <c r="B43" s="118">
        <f>PP.5!B40</f>
        <v>0</v>
      </c>
      <c r="C43" s="204">
        <f>PP.5!D40</f>
        <v>0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34">
        <f t="shared" si="0"/>
        <v>0</v>
      </c>
      <c r="AJ43" s="235">
        <f t="shared" si="1"/>
        <v>0</v>
      </c>
      <c r="AK43" s="225">
        <f t="shared" si="2"/>
        <v>0</v>
      </c>
    </row>
    <row r="44" spans="1:37" ht="17.25" customHeight="1" x14ac:dyDescent="0.25">
      <c r="A44" s="117">
        <f>PP.5!A41</f>
        <v>0</v>
      </c>
      <c r="B44" s="118">
        <f>PP.5!B41</f>
        <v>0</v>
      </c>
      <c r="C44" s="204">
        <f>PP.5!D41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34">
        <f t="shared" si="0"/>
        <v>0</v>
      </c>
      <c r="AJ44" s="235">
        <f t="shared" si="1"/>
        <v>0</v>
      </c>
      <c r="AK44" s="225">
        <f t="shared" si="2"/>
        <v>0</v>
      </c>
    </row>
    <row r="45" spans="1:37" ht="17.25" customHeight="1" x14ac:dyDescent="0.25">
      <c r="A45" s="117">
        <f>PP.5!A42</f>
        <v>0</v>
      </c>
      <c r="B45" s="118">
        <f>PP.5!B42</f>
        <v>0</v>
      </c>
      <c r="C45" s="204">
        <f>PP.5!D42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34">
        <f t="shared" si="0"/>
        <v>0</v>
      </c>
      <c r="AJ45" s="235">
        <f t="shared" si="1"/>
        <v>0</v>
      </c>
      <c r="AK45" s="225">
        <f t="shared" si="2"/>
        <v>0</v>
      </c>
    </row>
    <row r="46" spans="1:37" ht="17.25" customHeight="1" x14ac:dyDescent="0.25">
      <c r="A46" s="117">
        <f>PP.5!A43</f>
        <v>0</v>
      </c>
      <c r="B46" s="118">
        <f>PP.5!B43</f>
        <v>0</v>
      </c>
      <c r="C46" s="204">
        <f>PP.5!D43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34">
        <f t="shared" si="0"/>
        <v>0</v>
      </c>
      <c r="AJ46" s="235">
        <f t="shared" si="1"/>
        <v>0</v>
      </c>
      <c r="AK46" s="225">
        <f t="shared" si="2"/>
        <v>0</v>
      </c>
    </row>
    <row r="47" spans="1:37" ht="17.25" customHeight="1" x14ac:dyDescent="0.25">
      <c r="A47" s="117">
        <f>PP.5!A44</f>
        <v>0</v>
      </c>
      <c r="B47" s="118">
        <f>PP.5!B44</f>
        <v>0</v>
      </c>
      <c r="C47" s="204">
        <f>PP.5!D44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34">
        <f t="shared" si="0"/>
        <v>0</v>
      </c>
      <c r="AJ47" s="235">
        <f t="shared" si="1"/>
        <v>0</v>
      </c>
      <c r="AK47" s="225">
        <f t="shared" si="2"/>
        <v>0</v>
      </c>
    </row>
    <row r="48" spans="1:37" ht="17.25" customHeight="1" x14ac:dyDescent="0.25">
      <c r="A48" s="117">
        <f>PP.5!A45</f>
        <v>0</v>
      </c>
      <c r="B48" s="118">
        <f>PP.5!B45</f>
        <v>0</v>
      </c>
      <c r="C48" s="204">
        <f>PP.5!D45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34">
        <f t="shared" si="0"/>
        <v>0</v>
      </c>
      <c r="AJ48" s="235">
        <f t="shared" si="1"/>
        <v>0</v>
      </c>
      <c r="AK48" s="225">
        <f t="shared" si="2"/>
        <v>0</v>
      </c>
    </row>
    <row r="49" spans="1:37" ht="17.25" customHeight="1" x14ac:dyDescent="0.25">
      <c r="A49" s="117">
        <f>PP.5!A46</f>
        <v>0</v>
      </c>
      <c r="B49" s="118">
        <f>PP.5!B46</f>
        <v>0</v>
      </c>
      <c r="C49" s="204">
        <f>PP.5!D46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34">
        <f t="shared" si="0"/>
        <v>0</v>
      </c>
      <c r="AJ49" s="235">
        <f t="shared" si="1"/>
        <v>0</v>
      </c>
      <c r="AK49" s="225">
        <f t="shared" si="2"/>
        <v>0</v>
      </c>
    </row>
    <row r="50" spans="1:37" ht="17.25" customHeight="1" x14ac:dyDescent="0.25">
      <c r="A50" s="117">
        <f>PP.5!A47</f>
        <v>0</v>
      </c>
      <c r="B50" s="118">
        <f>PP.5!B47</f>
        <v>0</v>
      </c>
      <c r="C50" s="204">
        <f>PP.5!D47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34">
        <f t="shared" si="0"/>
        <v>0</v>
      </c>
      <c r="AJ50" s="235">
        <f t="shared" si="1"/>
        <v>0</v>
      </c>
      <c r="AK50" s="225">
        <f t="shared" si="2"/>
        <v>0</v>
      </c>
    </row>
    <row r="51" spans="1:37" ht="17.25" customHeight="1" x14ac:dyDescent="0.25">
      <c r="A51" s="117">
        <f>PP.5!A48</f>
        <v>0</v>
      </c>
      <c r="B51" s="118">
        <f>PP.5!B48</f>
        <v>0</v>
      </c>
      <c r="C51" s="204">
        <f>PP.5!D48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34">
        <f t="shared" si="0"/>
        <v>0</v>
      </c>
      <c r="AJ51" s="235">
        <f t="shared" si="1"/>
        <v>0</v>
      </c>
      <c r="AK51" s="225">
        <f t="shared" si="2"/>
        <v>0</v>
      </c>
    </row>
    <row r="52" spans="1:37" ht="17.25" customHeight="1" x14ac:dyDescent="0.25">
      <c r="A52" s="117">
        <f>PP.5!A49</f>
        <v>0</v>
      </c>
      <c r="B52" s="118">
        <f>PP.5!B49</f>
        <v>0</v>
      </c>
      <c r="C52" s="204">
        <f>PP.5!D49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34">
        <f t="shared" si="0"/>
        <v>0</v>
      </c>
      <c r="AJ52" s="235">
        <f t="shared" si="1"/>
        <v>0</v>
      </c>
      <c r="AK52" s="225">
        <f t="shared" si="2"/>
        <v>0</v>
      </c>
    </row>
    <row r="53" spans="1:37" ht="17.25" customHeight="1" x14ac:dyDescent="0.25">
      <c r="A53" s="117">
        <f>PP.5!A50</f>
        <v>0</v>
      </c>
      <c r="B53" s="118">
        <f>PP.5!B50</f>
        <v>0</v>
      </c>
      <c r="C53" s="204">
        <f>PP.5!D50</f>
        <v>0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34">
        <f t="shared" si="0"/>
        <v>0</v>
      </c>
      <c r="AJ53" s="235">
        <f t="shared" si="1"/>
        <v>0</v>
      </c>
      <c r="AK53" s="225">
        <f t="shared" si="2"/>
        <v>0</v>
      </c>
    </row>
    <row r="54" spans="1:37" ht="17.25" customHeight="1" x14ac:dyDescent="0.25">
      <c r="A54" s="117">
        <f>PP.5!A51</f>
        <v>0</v>
      </c>
      <c r="B54" s="118">
        <f>PP.5!B51</f>
        <v>0</v>
      </c>
      <c r="C54" s="204">
        <f>PP.5!D51</f>
        <v>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34">
        <f t="shared" si="0"/>
        <v>0</v>
      </c>
      <c r="AJ54" s="235">
        <f t="shared" si="1"/>
        <v>0</v>
      </c>
      <c r="AK54" s="225">
        <f t="shared" si="2"/>
        <v>0</v>
      </c>
    </row>
    <row r="55" spans="1:37" ht="17.25" customHeight="1" x14ac:dyDescent="0.25">
      <c r="A55" s="117">
        <f>PP.5!A52</f>
        <v>0</v>
      </c>
      <c r="B55" s="118">
        <f>PP.5!B52</f>
        <v>0</v>
      </c>
      <c r="C55" s="204">
        <f>PP.5!D52</f>
        <v>0</v>
      </c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34">
        <f t="shared" si="0"/>
        <v>0</v>
      </c>
      <c r="AJ55" s="235">
        <f t="shared" si="1"/>
        <v>0</v>
      </c>
      <c r="AK55" s="225">
        <f t="shared" si="2"/>
        <v>0</v>
      </c>
    </row>
    <row r="56" spans="1:37" ht="24.6" x14ac:dyDescent="0.25">
      <c r="A56" s="417"/>
      <c r="B56" s="418"/>
      <c r="C56" s="228" t="s">
        <v>93</v>
      </c>
      <c r="D56" s="226">
        <f>COUNTIF(D10:D55,"Ab")</f>
        <v>0</v>
      </c>
      <c r="E56" s="226">
        <f t="shared" ref="E56:AH56" si="3">COUNTIF(E10:E55,"Ab")</f>
        <v>0</v>
      </c>
      <c r="F56" s="226">
        <f t="shared" si="3"/>
        <v>0</v>
      </c>
      <c r="G56" s="226">
        <f t="shared" si="3"/>
        <v>0</v>
      </c>
      <c r="H56" s="226">
        <f t="shared" si="3"/>
        <v>0</v>
      </c>
      <c r="I56" s="226">
        <f t="shared" si="3"/>
        <v>0</v>
      </c>
      <c r="J56" s="226">
        <f t="shared" si="3"/>
        <v>0</v>
      </c>
      <c r="K56" s="226">
        <f t="shared" si="3"/>
        <v>0</v>
      </c>
      <c r="L56" s="226">
        <f t="shared" si="3"/>
        <v>0</v>
      </c>
      <c r="M56" s="226">
        <f t="shared" si="3"/>
        <v>0</v>
      </c>
      <c r="N56" s="226">
        <f t="shared" si="3"/>
        <v>0</v>
      </c>
      <c r="O56" s="226">
        <f t="shared" si="3"/>
        <v>0</v>
      </c>
      <c r="P56" s="226">
        <f t="shared" si="3"/>
        <v>0</v>
      </c>
      <c r="Q56" s="226">
        <f t="shared" si="3"/>
        <v>0</v>
      </c>
      <c r="R56" s="226">
        <f t="shared" si="3"/>
        <v>0</v>
      </c>
      <c r="S56" s="226">
        <f t="shared" si="3"/>
        <v>0</v>
      </c>
      <c r="T56" s="226">
        <f t="shared" si="3"/>
        <v>0</v>
      </c>
      <c r="U56" s="226">
        <f>COUNTIF(U10:U55,"Ab")</f>
        <v>0</v>
      </c>
      <c r="V56" s="226">
        <f t="shared" si="3"/>
        <v>0</v>
      </c>
      <c r="W56" s="226">
        <f t="shared" si="3"/>
        <v>0</v>
      </c>
      <c r="X56" s="226">
        <f t="shared" si="3"/>
        <v>0</v>
      </c>
      <c r="Y56" s="226">
        <f t="shared" si="3"/>
        <v>0</v>
      </c>
      <c r="Z56" s="226">
        <f t="shared" si="3"/>
        <v>0</v>
      </c>
      <c r="AA56" s="226">
        <f t="shared" si="3"/>
        <v>0</v>
      </c>
      <c r="AB56" s="226">
        <f t="shared" si="3"/>
        <v>0</v>
      </c>
      <c r="AC56" s="226">
        <f t="shared" si="3"/>
        <v>0</v>
      </c>
      <c r="AD56" s="226">
        <f t="shared" si="3"/>
        <v>0</v>
      </c>
      <c r="AE56" s="226">
        <f t="shared" si="3"/>
        <v>0</v>
      </c>
      <c r="AF56" s="226">
        <f t="shared" si="3"/>
        <v>0</v>
      </c>
      <c r="AG56" s="226">
        <f t="shared" si="3"/>
        <v>0</v>
      </c>
      <c r="AH56" s="226">
        <f t="shared" si="3"/>
        <v>0</v>
      </c>
      <c r="AI56" s="420"/>
      <c r="AJ56" s="421"/>
      <c r="AK56" s="421"/>
    </row>
    <row r="57" spans="1:37" ht="24.6" x14ac:dyDescent="0.25">
      <c r="A57" s="265"/>
      <c r="B57" s="419"/>
      <c r="C57" s="229" t="s">
        <v>94</v>
      </c>
      <c r="D57" s="230">
        <f>COUNTIF(D10:D55,"Le")</f>
        <v>0</v>
      </c>
      <c r="E57" s="230">
        <f t="shared" ref="E57:AH57" si="4">COUNTIF(E10:E55,"Le")</f>
        <v>0</v>
      </c>
      <c r="F57" s="230">
        <f t="shared" si="4"/>
        <v>0</v>
      </c>
      <c r="G57" s="230">
        <f t="shared" si="4"/>
        <v>0</v>
      </c>
      <c r="H57" s="230">
        <f t="shared" si="4"/>
        <v>0</v>
      </c>
      <c r="I57" s="230">
        <f t="shared" si="4"/>
        <v>0</v>
      </c>
      <c r="J57" s="230">
        <f t="shared" si="4"/>
        <v>0</v>
      </c>
      <c r="K57" s="230">
        <f t="shared" si="4"/>
        <v>0</v>
      </c>
      <c r="L57" s="230">
        <f t="shared" si="4"/>
        <v>0</v>
      </c>
      <c r="M57" s="230">
        <f t="shared" si="4"/>
        <v>0</v>
      </c>
      <c r="N57" s="230">
        <f t="shared" si="4"/>
        <v>0</v>
      </c>
      <c r="O57" s="230">
        <f t="shared" si="4"/>
        <v>0</v>
      </c>
      <c r="P57" s="230">
        <f t="shared" si="4"/>
        <v>0</v>
      </c>
      <c r="Q57" s="230">
        <f t="shared" si="4"/>
        <v>0</v>
      </c>
      <c r="R57" s="230">
        <f t="shared" si="4"/>
        <v>0</v>
      </c>
      <c r="S57" s="230">
        <f t="shared" si="4"/>
        <v>0</v>
      </c>
      <c r="T57" s="230">
        <f t="shared" si="4"/>
        <v>0</v>
      </c>
      <c r="U57" s="230">
        <f t="shared" si="4"/>
        <v>0</v>
      </c>
      <c r="V57" s="230">
        <f t="shared" si="4"/>
        <v>0</v>
      </c>
      <c r="W57" s="230">
        <f t="shared" si="4"/>
        <v>0</v>
      </c>
      <c r="X57" s="230">
        <f t="shared" si="4"/>
        <v>0</v>
      </c>
      <c r="Y57" s="230">
        <f t="shared" si="4"/>
        <v>0</v>
      </c>
      <c r="Z57" s="230">
        <f t="shared" si="4"/>
        <v>0</v>
      </c>
      <c r="AA57" s="230">
        <f t="shared" si="4"/>
        <v>0</v>
      </c>
      <c r="AB57" s="230">
        <f t="shared" si="4"/>
        <v>0</v>
      </c>
      <c r="AC57" s="230">
        <f t="shared" si="4"/>
        <v>0</v>
      </c>
      <c r="AD57" s="230">
        <f t="shared" si="4"/>
        <v>0</v>
      </c>
      <c r="AE57" s="230">
        <f t="shared" si="4"/>
        <v>0</v>
      </c>
      <c r="AF57" s="230">
        <f t="shared" si="4"/>
        <v>0</v>
      </c>
      <c r="AG57" s="230">
        <f t="shared" si="4"/>
        <v>0</v>
      </c>
      <c r="AH57" s="230">
        <f t="shared" si="4"/>
        <v>0</v>
      </c>
      <c r="AI57" s="422"/>
      <c r="AJ57" s="408"/>
      <c r="AK57" s="408"/>
    </row>
    <row r="58" spans="1:37" ht="24.6" x14ac:dyDescent="0.25">
      <c r="A58" s="265"/>
      <c r="B58" s="419"/>
      <c r="C58" s="222" t="s">
        <v>96</v>
      </c>
      <c r="D58" s="208">
        <f>COUNTIF(D10:D55,"Pre")</f>
        <v>0</v>
      </c>
      <c r="E58" s="208">
        <f t="shared" ref="E58:AH58" si="5">COUNTIF(E10:E55,"Pre")</f>
        <v>0</v>
      </c>
      <c r="F58" s="208">
        <f t="shared" si="5"/>
        <v>0</v>
      </c>
      <c r="G58" s="208">
        <f t="shared" si="5"/>
        <v>0</v>
      </c>
      <c r="H58" s="208">
        <f t="shared" si="5"/>
        <v>0</v>
      </c>
      <c r="I58" s="208">
        <f t="shared" si="5"/>
        <v>0</v>
      </c>
      <c r="J58" s="208">
        <f t="shared" si="5"/>
        <v>0</v>
      </c>
      <c r="K58" s="208">
        <f t="shared" si="5"/>
        <v>0</v>
      </c>
      <c r="L58" s="208">
        <f t="shared" si="5"/>
        <v>0</v>
      </c>
      <c r="M58" s="208">
        <f t="shared" si="5"/>
        <v>0</v>
      </c>
      <c r="N58" s="208">
        <f t="shared" si="5"/>
        <v>0</v>
      </c>
      <c r="O58" s="208">
        <f t="shared" si="5"/>
        <v>0</v>
      </c>
      <c r="P58" s="208">
        <f t="shared" si="5"/>
        <v>0</v>
      </c>
      <c r="Q58" s="208">
        <f t="shared" si="5"/>
        <v>0</v>
      </c>
      <c r="R58" s="208">
        <f t="shared" si="5"/>
        <v>0</v>
      </c>
      <c r="S58" s="208">
        <f t="shared" si="5"/>
        <v>0</v>
      </c>
      <c r="T58" s="208">
        <f t="shared" si="5"/>
        <v>0</v>
      </c>
      <c r="U58" s="208">
        <f t="shared" si="5"/>
        <v>0</v>
      </c>
      <c r="V58" s="208">
        <f t="shared" si="5"/>
        <v>0</v>
      </c>
      <c r="W58" s="208">
        <f t="shared" si="5"/>
        <v>0</v>
      </c>
      <c r="X58" s="208">
        <f t="shared" si="5"/>
        <v>0</v>
      </c>
      <c r="Y58" s="208">
        <f t="shared" si="5"/>
        <v>0</v>
      </c>
      <c r="Z58" s="208">
        <f t="shared" si="5"/>
        <v>0</v>
      </c>
      <c r="AA58" s="208">
        <f t="shared" si="5"/>
        <v>0</v>
      </c>
      <c r="AB58" s="208">
        <f t="shared" si="5"/>
        <v>0</v>
      </c>
      <c r="AC58" s="208">
        <f t="shared" si="5"/>
        <v>0</v>
      </c>
      <c r="AD58" s="208">
        <f t="shared" si="5"/>
        <v>0</v>
      </c>
      <c r="AE58" s="208">
        <f t="shared" si="5"/>
        <v>0</v>
      </c>
      <c r="AF58" s="208">
        <f t="shared" si="5"/>
        <v>0</v>
      </c>
      <c r="AG58" s="208">
        <f t="shared" si="5"/>
        <v>0</v>
      </c>
      <c r="AH58" s="208">
        <f t="shared" si="5"/>
        <v>0</v>
      </c>
      <c r="AI58" s="422"/>
      <c r="AJ58" s="408"/>
      <c r="AK58" s="408"/>
    </row>
    <row r="59" spans="1:37" ht="24.6" x14ac:dyDescent="0.25">
      <c r="A59" s="22"/>
      <c r="B59" s="209"/>
      <c r="C59" s="210"/>
      <c r="D59" s="211" t="s">
        <v>97</v>
      </c>
      <c r="E59" s="211" t="s">
        <v>98</v>
      </c>
      <c r="F59" s="211" t="s">
        <v>99</v>
      </c>
      <c r="G59" s="211" t="s">
        <v>100</v>
      </c>
      <c r="H59" s="211" t="s">
        <v>101</v>
      </c>
      <c r="I59" s="212"/>
      <c r="J59" s="212"/>
      <c r="K59" s="212"/>
    </row>
    <row r="60" spans="1:37" ht="22.5" customHeight="1" x14ac:dyDescent="0.25">
      <c r="A60" s="11"/>
      <c r="B60" s="11"/>
      <c r="C60" s="11"/>
      <c r="D60" s="207">
        <f>COUNTIF(D9:AH9,"MON.")</f>
        <v>0</v>
      </c>
      <c r="E60" s="207">
        <f>COUNTIF(D9:AH9,"TUE.")</f>
        <v>0</v>
      </c>
      <c r="F60" s="207">
        <f>COUNTIF(D9:AH9,"WED.")</f>
        <v>0</v>
      </c>
      <c r="G60" s="207">
        <f>COUNTIF(D9:AH9,"THU.")</f>
        <v>0</v>
      </c>
      <c r="H60" s="207">
        <f>COUNTIF(D9:AH9,"FRI.")</f>
        <v>0</v>
      </c>
      <c r="I60" s="220">
        <f>SUM(D60:H60)</f>
        <v>0</v>
      </c>
      <c r="U60" s="405" t="s">
        <v>93</v>
      </c>
      <c r="V60" s="405"/>
      <c r="W60" s="405"/>
      <c r="X60" s="207" t="s">
        <v>127</v>
      </c>
      <c r="Y60" s="207" t="s">
        <v>124</v>
      </c>
      <c r="AE60" s="423"/>
      <c r="AF60" s="423"/>
      <c r="AG60" s="423"/>
      <c r="AH60" s="423"/>
      <c r="AI60" s="423"/>
      <c r="AJ60" s="423"/>
      <c r="AK60" s="423"/>
    </row>
    <row r="61" spans="1:37" ht="22.5" customHeight="1" x14ac:dyDescent="0.25">
      <c r="A61" s="11"/>
      <c r="B61" s="11"/>
      <c r="C61" s="11"/>
      <c r="U61" s="405" t="s">
        <v>94</v>
      </c>
      <c r="V61" s="405"/>
      <c r="W61" s="405"/>
      <c r="X61" s="207" t="s">
        <v>127</v>
      </c>
      <c r="Y61" s="207" t="s">
        <v>125</v>
      </c>
      <c r="AE61" s="408"/>
      <c r="AF61" s="408"/>
      <c r="AG61" s="408"/>
      <c r="AH61" s="408"/>
      <c r="AI61" s="408"/>
      <c r="AJ61" s="408"/>
      <c r="AK61" s="408"/>
    </row>
    <row r="62" spans="1:37" ht="22.5" customHeight="1" x14ac:dyDescent="0.25">
      <c r="A62" s="11"/>
      <c r="B62" s="11"/>
      <c r="C62" s="11"/>
      <c r="U62" s="405" t="s">
        <v>95</v>
      </c>
      <c r="V62" s="405"/>
      <c r="W62" s="405"/>
      <c r="X62" s="207" t="s">
        <v>127</v>
      </c>
      <c r="Y62" s="207" t="s">
        <v>126</v>
      </c>
      <c r="AE62" s="408"/>
      <c r="AF62" s="408"/>
      <c r="AG62" s="408"/>
      <c r="AH62" s="408"/>
      <c r="AI62" s="408"/>
      <c r="AJ62" s="408"/>
      <c r="AK62" s="408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H6Al9qzMazlqTVp5ZuUcZajWzVL1ds6IH/FRx+WrOFVdq/eeLAXpWzc6JvhORsnvG/9rVuBxrmrV+1In/uyvNw==" saltValue="D0WB8quuEUcvoo733rdVcA==" spinCount="100000" sheet="1" objects="1" scenarios="1"/>
  <dataConsolidate/>
  <mergeCells count="26"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  <mergeCell ref="U60:W60"/>
    <mergeCell ref="U61:W61"/>
    <mergeCell ref="U62:W62"/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</mergeCells>
  <conditionalFormatting sqref="D10:AH55">
    <cfRule type="containsText" dxfId="152" priority="1" operator="containsText" text="Le">
      <formula>NOT(ISERROR(SEARCH("Le",D10)))</formula>
    </cfRule>
    <cfRule type="containsText" dxfId="151" priority="2" operator="containsText" text="Ab">
      <formula>NOT(ISERROR(SEARCH("Ab",D10)))</formula>
    </cfRule>
    <cfRule type="containsText" dxfId="150" priority="3" operator="containsText" text="Le">
      <formula>NOT(ISERROR(SEARCH("Le",D10)))</formula>
    </cfRule>
    <cfRule type="containsText" dxfId="149" priority="4" operator="containsText" text="Le">
      <formula>NOT(ISERROR(SEARCH("Le",D10)))</formula>
    </cfRule>
    <cfRule type="containsText" dxfId="148" priority="5" operator="containsText" text="Ab">
      <formula>NOT(ISERROR(SEARCH("Ab",D10)))</formula>
    </cfRule>
    <cfRule type="containsText" dxfId="147" priority="6" operator="containsText" text="Ab">
      <formula>NOT(ISERROR(SEARCH("Ab",D10)))</formula>
    </cfRule>
    <cfRule type="containsText" dxfId="146" priority="7" operator="containsText" text="Ab">
      <formula>NOT(ISERROR(SEARCH("Ab",D10)))</formula>
    </cfRule>
    <cfRule type="containsText" dxfId="145" priority="8" operator="containsText" text="Ab">
      <formula>NOT(ISERROR(SEARCH("Ab",D10)))</formula>
    </cfRule>
    <cfRule type="containsText" dxfId="144" priority="9" operator="containsText" text="Le">
      <formula>NOT(ISERROR(SEARCH("Le",D10)))</formula>
    </cfRule>
    <cfRule type="containsText" dxfId="143" priority="10" operator="containsText" text="Ab">
      <formula>NOT(ISERROR(SEARCH("Ab",D10)))</formula>
    </cfRule>
    <cfRule type="containsText" dxfId="142" priority="11" operator="containsText" text="Ab">
      <formula>NOT(ISERROR(SEARCH("Ab",D10)))</formula>
    </cfRule>
    <cfRule type="containsText" dxfId="141" priority="12" operator="containsText" text="ลา">
      <formula>NOT(ISERROR(SEARCH("ลา",D10)))</formula>
    </cfRule>
    <cfRule type="containsText" dxfId="140" priority="13" operator="containsText" text="ขาด">
      <formula>NOT(ISERROR(SEARCH("ขาด",D10)))</formula>
    </cfRule>
    <cfRule type="containsText" dxfId="139" priority="14" operator="containsText" text="มา">
      <formula>NOT(ISERROR(SEARCH("มา",D10)))</formula>
    </cfRule>
    <cfRule type="containsText" dxfId="138" priority="15" operator="containsText" text="Le">
      <formula>NOT(ISERROR(SEARCH("Le",D10)))</formula>
    </cfRule>
    <cfRule type="containsText" dxfId="137" priority="16" operator="containsText" text="Ab">
      <formula>NOT(ISERROR(SEARCH("Ab",D10)))</formula>
    </cfRule>
    <cfRule type="containsText" dxfId="136" priority="17" operator="containsText" text="Pre">
      <formula>NOT(ISERROR(SEARCH("Pre",D10)))</formula>
    </cfRule>
  </conditionalFormatting>
  <dataValidations count="2">
    <dataValidation type="list" allowBlank="1" showInputMessage="1" showErrorMessage="1" sqref="D9:AH9" xr:uid="{00000000-0002-0000-0800-000000000000}">
      <formula1>"MON.,TUE.,WED.,THU.,FRI."</formula1>
    </dataValidation>
    <dataValidation type="list" allowBlank="1" showInputMessage="1" showErrorMessage="1" sqref="D10:AH55" xr:uid="{330A6409-E362-4A20-9F9E-7D2FE4FAFF55}">
      <formula1>"Ab,Le,Pre"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16</vt:i4>
      </vt:variant>
    </vt:vector>
  </HeadingPairs>
  <TitlesOfParts>
    <vt:vector size="34" baseType="lpstr">
      <vt:lpstr>General information</vt:lpstr>
      <vt:lpstr>cover</vt:lpstr>
      <vt:lpstr>PP.5</vt:lpstr>
      <vt:lpstr>Total Score</vt:lpstr>
      <vt:lpstr>Course Result</vt:lpstr>
      <vt:lpstr>May</vt:lpstr>
      <vt:lpstr>Jun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April</vt:lpstr>
      <vt:lpstr>Sum of Attendance</vt:lpstr>
      <vt:lpstr>Aug!Print_Area</vt:lpstr>
      <vt:lpstr>'Course Result'!Print_Area</vt:lpstr>
      <vt:lpstr>cover!Print_Area</vt:lpstr>
      <vt:lpstr>Dec!Print_Area</vt:lpstr>
      <vt:lpstr>Feb!Print_Area</vt:lpstr>
      <vt:lpstr>'General information'!Print_Area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PP.5!Print_Area</vt:lpstr>
      <vt:lpstr>Sep!Print_Area</vt:lpstr>
      <vt:lpstr>'Sum of Attendance'!Print_Area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Platinum</dc:creator>
  <cp:lastModifiedBy>DELL</cp:lastModifiedBy>
  <cp:lastPrinted>2024-10-19T15:05:23Z</cp:lastPrinted>
  <dcterms:created xsi:type="dcterms:W3CDTF">2019-09-10T02:05:30Z</dcterms:created>
  <dcterms:modified xsi:type="dcterms:W3CDTF">2024-10-19T15:07:51Z</dcterms:modified>
</cp:coreProperties>
</file>